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LONA\2026 Projects\Insurance Bid\"/>
    </mc:Choice>
  </mc:AlternateContent>
  <xr:revisionPtr revIDLastSave="0" documentId="13_ncr:1_{0EBEB3A4-CD5D-49C4-B3C3-CA837F0A60AE}" xr6:coauthVersionLast="36" xr6:coauthVersionMax="36" xr10:uidLastSave="{00000000-0000-0000-0000-000000000000}"/>
  <bookViews>
    <workbookView xWindow="0" yWindow="0" windowWidth="14385" windowHeight="6570" firstSheet="2" activeTab="5" xr2:uid="{00000000-000D-0000-FFFF-FFFF00000000}"/>
  </bookViews>
  <sheets>
    <sheet name="Sheet1" sheetId="9" state="hidden" r:id="rId1"/>
    <sheet name="Properties " sheetId="11" r:id="rId2"/>
    <sheet name="Single qtr" sheetId="10" r:id="rId3"/>
    <sheet name="Radios" sheetId="13" r:id="rId4"/>
    <sheet name="Fleet" sheetId="15" r:id="rId5"/>
    <sheet name="Electronic equipements" sheetId="12" r:id="rId6"/>
    <sheet name="Tools &amp; Equipments" sheetId="16" r:id="rId7"/>
    <sheet name="Furniture" sheetId="18" r:id="rId8"/>
    <sheet name="Personnel   accident cover" sheetId="8" r:id="rId9"/>
    <sheet name="Other Liabilities " sheetId="17" r:id="rId10"/>
    <sheet name="Sheet2" sheetId="19" r:id="rId11"/>
  </sheets>
  <definedNames>
    <definedName name="_xlnm.Print_Area" localSheetId="0">Sheet1!$A$1:$F$126</definedName>
  </definedNames>
  <calcPr calcId="191029"/>
</workbook>
</file>

<file path=xl/calcChain.xml><?xml version="1.0" encoding="utf-8"?>
<calcChain xmlns="http://schemas.openxmlformats.org/spreadsheetml/2006/main">
  <c r="C12" i="19" l="1"/>
  <c r="C9" i="11" l="1"/>
  <c r="C15" i="11"/>
  <c r="C16" i="11"/>
  <c r="F66" i="12" l="1"/>
  <c r="G957" i="18"/>
  <c r="C138" i="11" l="1"/>
  <c r="C137" i="11"/>
  <c r="C133" i="11"/>
  <c r="C128" i="11" l="1"/>
  <c r="C127" i="11"/>
  <c r="C122" i="11"/>
  <c r="C121" i="11"/>
  <c r="C120" i="11"/>
  <c r="C117" i="11"/>
  <c r="C114" i="11"/>
  <c r="C113" i="11"/>
  <c r="C112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6" i="11"/>
  <c r="C78" i="11"/>
  <c r="C77" i="11"/>
  <c r="C75" i="11"/>
  <c r="C74" i="11"/>
  <c r="C73" i="11"/>
  <c r="C72" i="11"/>
  <c r="C71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1" i="11"/>
  <c r="C50" i="11"/>
  <c r="C49" i="11"/>
  <c r="C48" i="11"/>
  <c r="C47" i="11"/>
  <c r="C46" i="11"/>
  <c r="C45" i="11"/>
  <c r="C44" i="11"/>
  <c r="C43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4" i="11"/>
  <c r="C8" i="11"/>
  <c r="F125" i="9" l="1"/>
  <c r="F119" i="9"/>
  <c r="F118" i="9"/>
  <c r="F114" i="9"/>
  <c r="F112" i="9"/>
  <c r="F110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3" i="9"/>
  <c r="F82" i="9"/>
  <c r="F81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7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6" i="9"/>
  <c r="F24" i="9"/>
  <c r="F23" i="9"/>
  <c r="F22" i="9"/>
  <c r="F21" i="9"/>
  <c r="F20" i="9"/>
  <c r="F18" i="9"/>
  <c r="F17" i="9"/>
  <c r="F16" i="9"/>
  <c r="F15" i="9"/>
  <c r="F14" i="9"/>
  <c r="F13" i="9"/>
  <c r="F12" i="9"/>
  <c r="F11" i="9"/>
  <c r="F10" i="9"/>
  <c r="F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Laudia Hamukwaya</author>
  </authors>
  <commentList>
    <comment ref="A26" authorId="0" shapeId="0" xr:uid="{488E226B-3FB6-40FA-8043-9FF88529818C}">
      <text>
        <r>
          <rPr>
            <b/>
            <sz val="9"/>
            <color indexed="81"/>
            <rFont val="Tahoma"/>
            <family val="2"/>
          </rPr>
          <t>Laudia Hamukwaya:</t>
        </r>
        <r>
          <rPr>
            <sz val="9"/>
            <color indexed="81"/>
            <rFont val="Tahoma"/>
            <family val="2"/>
          </rPr>
          <t xml:space="preserve">
please talk to Mr. B and find out if this value is for repair or replacement</t>
        </r>
      </text>
    </comment>
  </commentList>
</comments>
</file>

<file path=xl/sharedStrings.xml><?xml version="1.0" encoding="utf-8"?>
<sst xmlns="http://schemas.openxmlformats.org/spreadsheetml/2006/main" count="6963" uniqueCount="2084">
  <si>
    <t>DESCRIPTION</t>
  </si>
  <si>
    <t>Sub total</t>
  </si>
  <si>
    <t>Stamps</t>
  </si>
  <si>
    <t>Namfisa</t>
  </si>
  <si>
    <t>Total montly premium</t>
  </si>
  <si>
    <t xml:space="preserve"> AMOUNT</t>
  </si>
  <si>
    <t>PREMIUM</t>
  </si>
  <si>
    <t>P/Bag 2209</t>
  </si>
  <si>
    <t xml:space="preserve">Otjiwarongo </t>
  </si>
  <si>
    <t xml:space="preserve">Otjiwarongo Municipality </t>
  </si>
  <si>
    <t>ITEM</t>
  </si>
  <si>
    <t>Fire</t>
  </si>
  <si>
    <t>Cemetry building with coolroom</t>
  </si>
  <si>
    <t>Community Hall Complex</t>
  </si>
  <si>
    <t>Contents &amp; Stock of Community Hall Complex</t>
  </si>
  <si>
    <t>Paresis Park Sokker toilet</t>
  </si>
  <si>
    <t xml:space="preserve">Paresis Park Showhall </t>
  </si>
  <si>
    <t>Contents &amp; Stock of Paresis Park Showhall</t>
  </si>
  <si>
    <t>Paresis Park Showoffice</t>
  </si>
  <si>
    <t>Contents &amp; Stock of Paresis Park Showoffice</t>
  </si>
  <si>
    <t>Tennisfields</t>
  </si>
  <si>
    <t>Paresis Park Jukskei Building</t>
  </si>
  <si>
    <t>Technical Complex - office &amp; store</t>
  </si>
  <si>
    <t>Contents &amp; Stock of Technical Complex - office &amp; store</t>
  </si>
  <si>
    <t>Golf  Course Clubhouse with thatched Lapa</t>
  </si>
  <si>
    <t xml:space="preserve">Contents &amp; Stock of Golf  Course Clubhouse </t>
  </si>
  <si>
    <t>Water tower &amp; pumphouse</t>
  </si>
  <si>
    <t>Technical Complex - Firebrigade garage</t>
  </si>
  <si>
    <t xml:space="preserve">Orwetoweni Clinic Security room </t>
  </si>
  <si>
    <t>Orwetoweni office complex</t>
  </si>
  <si>
    <t>Contents &amp; Stock of Orwetoweni office complex</t>
  </si>
  <si>
    <t>Orwetoweni Zink storeroom</t>
  </si>
  <si>
    <t xml:space="preserve">Orwetoweni Clinic Aids sentrum </t>
  </si>
  <si>
    <t>Orwetoweni Swannevelder hall</t>
  </si>
  <si>
    <t>Contents &amp; Stock of Orwetoweni Swannevelder hall</t>
  </si>
  <si>
    <t>Orwetoweni Informal Trade Market Toilets</t>
  </si>
  <si>
    <t>Orwetoweni Satalite Office</t>
  </si>
  <si>
    <t>Orwetoweni Steel Water towerwith tanks</t>
  </si>
  <si>
    <t>Orwetoweni pavilion Mokati/house</t>
  </si>
  <si>
    <t>Emergency Services Complex</t>
  </si>
  <si>
    <t>Open Market  - Riverstreet</t>
  </si>
  <si>
    <t>Orwetoweni Car Port</t>
  </si>
  <si>
    <t>Orwetoweni Firebrigade garage/house</t>
  </si>
  <si>
    <t>Orwetoweni Gate room</t>
  </si>
  <si>
    <t>Orwetoweni Pumpstation/Sewarage</t>
  </si>
  <si>
    <t>Orwetoweni Small house</t>
  </si>
  <si>
    <t>Technical Complex - Infrastructure Store</t>
  </si>
  <si>
    <t>Technical Complex - manager</t>
  </si>
  <si>
    <t>Technical Complex - manager carport</t>
  </si>
  <si>
    <t>Technical Complex - Thomas High Carport</t>
  </si>
  <si>
    <t>Thomas store</t>
  </si>
  <si>
    <t>Technical Complex - office &amp; toilet</t>
  </si>
  <si>
    <t>Technical Complex - Workshop toilet</t>
  </si>
  <si>
    <t>Technical Complex - Electricians carports</t>
  </si>
  <si>
    <t>Technical Complex - Electricians office&amp;store 1</t>
  </si>
  <si>
    <t xml:space="preserve">Technical Complex - Workshop braai </t>
  </si>
  <si>
    <t>Technical Complex - Oil store</t>
  </si>
  <si>
    <t>Technical Complex - Workshop</t>
  </si>
  <si>
    <t>Technical Complex - Workshop carport</t>
  </si>
  <si>
    <t>Technical Complex - Firebrigade office</t>
  </si>
  <si>
    <t>Paresis Park Sheep pen under roof</t>
  </si>
  <si>
    <t>Paresis Park Outside toilet</t>
  </si>
  <si>
    <t>Paresis Park Broadcasting hall</t>
  </si>
  <si>
    <t>Paresis Park Admin office</t>
  </si>
  <si>
    <t>Paresis Park Home Economics Hall</t>
  </si>
  <si>
    <t>Paresis Park Paul vd Merwe hall</t>
  </si>
  <si>
    <t>Paresis Park Delta garage</t>
  </si>
  <si>
    <t>Paresis Park Water affairs building</t>
  </si>
  <si>
    <t>Paresis Park Netball Rooms</t>
  </si>
  <si>
    <t>Paresis Park Ticket office</t>
  </si>
  <si>
    <t>Main Building - Headoffice Carport</t>
  </si>
  <si>
    <t>Main Building - Headoffice Clubhouse</t>
  </si>
  <si>
    <t>Main Building - Headoffice Electric Gate</t>
  </si>
  <si>
    <t>Living units for employees</t>
  </si>
  <si>
    <t>Experimental House</t>
  </si>
  <si>
    <t>30 X 4 Room Single Quarters</t>
  </si>
  <si>
    <t>Paresis Park Public Toilets</t>
  </si>
  <si>
    <t>Paresis Park Coffee stal</t>
  </si>
  <si>
    <t>Paresis Park Bar at showhall</t>
  </si>
  <si>
    <t>Paresis Park Squash court 2</t>
  </si>
  <si>
    <t>Paresis Park Squash Court 1</t>
  </si>
  <si>
    <t>Paresis Park Rollerblades Room 1</t>
  </si>
  <si>
    <t xml:space="preserve">Paresis Park Rollerblades Room 2 </t>
  </si>
  <si>
    <t>Contents of Emergency Services Complex</t>
  </si>
  <si>
    <t>Contents of Sewerage pumpstation Orwetoweni</t>
  </si>
  <si>
    <t>2 X Houses at Landfill</t>
  </si>
  <si>
    <t>Business Interruption</t>
  </si>
  <si>
    <t>Annual revenue income</t>
  </si>
  <si>
    <t>Additional increase in working cost</t>
  </si>
  <si>
    <t>Accounts Reveivable</t>
  </si>
  <si>
    <t>Theft</t>
  </si>
  <si>
    <t>Money</t>
  </si>
  <si>
    <t>Business All Risk</t>
  </si>
  <si>
    <t>Mayoral Chain</t>
  </si>
  <si>
    <t>Cam-Canon Eos 1100D digital camera with twin lens kit</t>
  </si>
  <si>
    <t>Clothing &amp; Personal effects of employees</t>
  </si>
  <si>
    <t>Public Liability</t>
  </si>
  <si>
    <t>Employers Liability</t>
  </si>
  <si>
    <t>Group Personal Accident</t>
  </si>
  <si>
    <t>Additional claims preperation cost</t>
  </si>
  <si>
    <t>10 X Cellphones - max N$ 8 000 per phone</t>
  </si>
  <si>
    <t>Rounding</t>
  </si>
  <si>
    <t>RATE</t>
  </si>
  <si>
    <t xml:space="preserve">Boundary fence at Dumping site </t>
  </si>
  <si>
    <t xml:space="preserve">Boundary fence at Ponds site </t>
  </si>
  <si>
    <t>Householders</t>
  </si>
  <si>
    <t>Technical Complex - Old store  (18.15 SQUARE M)</t>
  </si>
  <si>
    <t>Technical Complex - Old store (25 SQUARE M)</t>
  </si>
  <si>
    <t>Technical Complex - Old store (32.12 SQUARE M)</t>
  </si>
  <si>
    <t>Technical Complex - Old store  (64 SQUARE M)</t>
  </si>
  <si>
    <t>Technical Complex - Old store  (66.4 SQUARE M)</t>
  </si>
  <si>
    <t>Paresis Park Pavillion Toilets (Rugby)</t>
  </si>
  <si>
    <t>Prevention of access</t>
  </si>
  <si>
    <t>Damage to buildings</t>
  </si>
  <si>
    <t>Damage to contents</t>
  </si>
  <si>
    <t>Property in the open (excluding vehicles)</t>
  </si>
  <si>
    <t>Theft (forcible and violent entry into or exit from)</t>
  </si>
  <si>
    <t>PREMISES: 1: OTJI TOWN,OTJIWARONGO</t>
  </si>
  <si>
    <t>Money taken away from the insured premises on a business trip</t>
  </si>
  <si>
    <t>Money not contained in a locked safe or strong-room on the insured premises</t>
  </si>
  <si>
    <t>Death</t>
  </si>
  <si>
    <t>Permanent disability</t>
  </si>
  <si>
    <t>Claims preparation costs</t>
  </si>
  <si>
    <t>Damage to property by wild animals (excl baboons)</t>
  </si>
  <si>
    <t>Trauma treatment - General</t>
  </si>
  <si>
    <t>Personal Legal Liability</t>
  </si>
  <si>
    <t xml:space="preserve">Erf 247, Vredeweg 4, Otjiwarongo </t>
  </si>
  <si>
    <t>Paresis Park 7 x Animal Pens @ N$ N$ 592 500  each</t>
  </si>
  <si>
    <t xml:space="preserve">Technical Complex - Store and toilet </t>
  </si>
  <si>
    <t>Technical Complex - Electricians office&amp;store 2</t>
  </si>
  <si>
    <t>5 X Cellphones - max N$ 30 000 per phone</t>
  </si>
  <si>
    <t xml:space="preserve">Cemetry wall </t>
  </si>
  <si>
    <t>(Otji Town)</t>
  </si>
  <si>
    <t xml:space="preserve">Main building - Headoffice </t>
  </si>
  <si>
    <t>Contents &amp;Stock of Main building</t>
  </si>
  <si>
    <t>Contents &amp; Stock of Water tower &amp; pumphouse</t>
  </si>
  <si>
    <t>(Technical Offices)</t>
  </si>
  <si>
    <t>Technical Complex - Wash bay &amp;Welding room</t>
  </si>
  <si>
    <t>(Orwetoveni)</t>
  </si>
  <si>
    <t>(Paresis Park)</t>
  </si>
  <si>
    <t>Stock - 2 000 Watermeters                            37388</t>
  </si>
  <si>
    <t>Power Surge</t>
  </si>
  <si>
    <t xml:space="preserve">Golf  Course </t>
  </si>
  <si>
    <t>Dumping Site</t>
  </si>
  <si>
    <t>Pond Site</t>
  </si>
  <si>
    <t>Trucan II Lti 20/20 Speed Camera with accessories Serial nr is TC010777</t>
  </si>
  <si>
    <t>Emergency Expenses per person</t>
  </si>
  <si>
    <t>Business limitation applies</t>
  </si>
  <si>
    <t>7 Municipal council members</t>
  </si>
  <si>
    <t xml:space="preserve"> </t>
  </si>
  <si>
    <t>Location</t>
  </si>
  <si>
    <t>Class</t>
  </si>
  <si>
    <t>ERF Numbers</t>
  </si>
  <si>
    <t>Erf size</t>
  </si>
  <si>
    <t>85,200.00</t>
  </si>
  <si>
    <t>1391 C</t>
  </si>
  <si>
    <t>1391 D</t>
  </si>
  <si>
    <t>1389 A</t>
  </si>
  <si>
    <t>1389 B</t>
  </si>
  <si>
    <t>1389 C</t>
  </si>
  <si>
    <t>1389 D</t>
  </si>
  <si>
    <t>1396 A</t>
  </si>
  <si>
    <t>1396 B</t>
  </si>
  <si>
    <t>1396 C</t>
  </si>
  <si>
    <t>1396 D</t>
  </si>
  <si>
    <t>1397 A</t>
  </si>
  <si>
    <t>1397 B</t>
  </si>
  <si>
    <t>1397 C</t>
  </si>
  <si>
    <t>1397 D</t>
  </si>
  <si>
    <t>1398 A</t>
  </si>
  <si>
    <t>1398 B</t>
  </si>
  <si>
    <t>1398 C</t>
  </si>
  <si>
    <t>1398 D</t>
  </si>
  <si>
    <t>1151 A</t>
  </si>
  <si>
    <t>1151 B</t>
  </si>
  <si>
    <t>1151 C</t>
  </si>
  <si>
    <t>1151 D</t>
  </si>
  <si>
    <t>1152 A</t>
  </si>
  <si>
    <t>1152 B</t>
  </si>
  <si>
    <t>1152 C</t>
  </si>
  <si>
    <t>1152 D</t>
  </si>
  <si>
    <t>1153 A</t>
  </si>
  <si>
    <t>1153 B</t>
  </si>
  <si>
    <t>1153 C</t>
  </si>
  <si>
    <t>1153 D</t>
  </si>
  <si>
    <t>1154 A</t>
  </si>
  <si>
    <t>1154 B</t>
  </si>
  <si>
    <t>1154 C</t>
  </si>
  <si>
    <t>1154 D</t>
  </si>
  <si>
    <t>1155 A</t>
  </si>
  <si>
    <t>1155 B</t>
  </si>
  <si>
    <t>1155 C</t>
  </si>
  <si>
    <t>1155 D  KHAIRABEB</t>
  </si>
  <si>
    <t>1156 A</t>
  </si>
  <si>
    <t>1156 B</t>
  </si>
  <si>
    <t>1156 C</t>
  </si>
  <si>
    <t>1156 D</t>
  </si>
  <si>
    <t>1157 A</t>
  </si>
  <si>
    <t>1157 B</t>
  </si>
  <si>
    <t>1157 C</t>
  </si>
  <si>
    <t>1157 D</t>
  </si>
  <si>
    <t>1158 A</t>
  </si>
  <si>
    <t>1158 B</t>
  </si>
  <si>
    <t>1158 C</t>
  </si>
  <si>
    <t>1158 D</t>
  </si>
  <si>
    <t>1159 A</t>
  </si>
  <si>
    <t>1159 B</t>
  </si>
  <si>
    <t>1159 C</t>
  </si>
  <si>
    <t>1159 D</t>
  </si>
  <si>
    <t>1160 A</t>
  </si>
  <si>
    <t>1160 B</t>
  </si>
  <si>
    <t>1160 C</t>
  </si>
  <si>
    <t>1160 D</t>
  </si>
  <si>
    <t>1160?</t>
  </si>
  <si>
    <t>1161 A</t>
  </si>
  <si>
    <t>1161 B</t>
  </si>
  <si>
    <t>1161 C</t>
  </si>
  <si>
    <t>1161 D</t>
  </si>
  <si>
    <t>1162 A</t>
  </si>
  <si>
    <t>1162 B</t>
  </si>
  <si>
    <t>1162 C</t>
  </si>
  <si>
    <t>1162 D</t>
  </si>
  <si>
    <t>1163 A</t>
  </si>
  <si>
    <t>1163 B</t>
  </si>
  <si>
    <t>1163 C</t>
  </si>
  <si>
    <t>1163 D</t>
  </si>
  <si>
    <t>1164 A</t>
  </si>
  <si>
    <t>1164 B</t>
  </si>
  <si>
    <t>1164 C</t>
  </si>
  <si>
    <t>1164 D</t>
  </si>
  <si>
    <t>1165 A</t>
  </si>
  <si>
    <t>1165 B</t>
  </si>
  <si>
    <t>1165 C</t>
  </si>
  <si>
    <t>1165 D</t>
  </si>
  <si>
    <t>1166 A</t>
  </si>
  <si>
    <t>1166 B</t>
  </si>
  <si>
    <t>1166 C</t>
  </si>
  <si>
    <t>1166 D</t>
  </si>
  <si>
    <t>1167 A</t>
  </si>
  <si>
    <t>1167 B</t>
  </si>
  <si>
    <t>1167 C</t>
  </si>
  <si>
    <t>1167 D</t>
  </si>
  <si>
    <t>1168 A</t>
  </si>
  <si>
    <t>1168 B</t>
  </si>
  <si>
    <t>1168 C</t>
  </si>
  <si>
    <t>1168 D</t>
  </si>
  <si>
    <t>1169 A</t>
  </si>
  <si>
    <t>1169 B</t>
  </si>
  <si>
    <t>1169 C</t>
  </si>
  <si>
    <t>1169 D</t>
  </si>
  <si>
    <t>1170 A</t>
  </si>
  <si>
    <t>1170 B</t>
  </si>
  <si>
    <t>1170 C</t>
  </si>
  <si>
    <t>1170 D</t>
  </si>
  <si>
    <t>1171 A</t>
  </si>
  <si>
    <t>1171 B</t>
  </si>
  <si>
    <t>1171 C</t>
  </si>
  <si>
    <t>1171 D</t>
  </si>
  <si>
    <t>1172 A</t>
  </si>
  <si>
    <t>1172 B</t>
  </si>
  <si>
    <t>1172 C</t>
  </si>
  <si>
    <t>1172 D</t>
  </si>
  <si>
    <t>1174 A</t>
  </si>
  <si>
    <t>1174 B</t>
  </si>
  <si>
    <t>1174 C</t>
  </si>
  <si>
    <t>1174D</t>
  </si>
  <si>
    <t>Map</t>
  </si>
  <si>
    <t>Number on Map</t>
  </si>
  <si>
    <t>Erf Number</t>
  </si>
  <si>
    <t>Township</t>
  </si>
  <si>
    <t>Otjiwarongo Propoer</t>
  </si>
  <si>
    <t>Assets Map 01</t>
  </si>
  <si>
    <t>Unit</t>
  </si>
  <si>
    <t>m2</t>
  </si>
  <si>
    <t>m</t>
  </si>
  <si>
    <t>Assets Map 02</t>
  </si>
  <si>
    <t>172</t>
  </si>
  <si>
    <t>1523</t>
  </si>
  <si>
    <t>5259</t>
  </si>
  <si>
    <t>Otjiwarongo Extension 19</t>
  </si>
  <si>
    <t>216</t>
  </si>
  <si>
    <t>Orwetoveni Extension 2</t>
  </si>
  <si>
    <t>1757</t>
  </si>
  <si>
    <t>Orwetoveni Extension 3</t>
  </si>
  <si>
    <t>Technical Complex - Engeering Office</t>
  </si>
  <si>
    <t>Technical Complex - Water Network Office, Store &amp; Toilets</t>
  </si>
  <si>
    <t>Technical Complex - Manager carport</t>
  </si>
  <si>
    <t>Technical Complex - Carport &amp; Store</t>
  </si>
  <si>
    <t>Technical Complex - Toilet</t>
  </si>
  <si>
    <t>Technical Complex - Carport</t>
  </si>
  <si>
    <t>Technical Complex - Solid Waste Office, Store &amp; Toilet</t>
  </si>
  <si>
    <t>Technical Complex - Parks &amp; Garden Office &amp; Store</t>
  </si>
  <si>
    <t>Technical Complex - Store</t>
  </si>
  <si>
    <t xml:space="preserve">Technical Complex - Roads Office and toilet </t>
  </si>
  <si>
    <t>Technical Complex - Sewer's Office</t>
  </si>
  <si>
    <t>Technical Complex - Workshop Carport</t>
  </si>
  <si>
    <t>Technical Complex - Traffic Carport</t>
  </si>
  <si>
    <t>Technical Complex - Traffic Office</t>
  </si>
  <si>
    <t>Technical Complex - Gate room</t>
  </si>
  <si>
    <t>Technical Complex - Old Store</t>
  </si>
  <si>
    <t>(Head Office)</t>
  </si>
  <si>
    <t xml:space="preserve">Main Building - Headoffice </t>
  </si>
  <si>
    <t>Main Building - Council Chamber</t>
  </si>
  <si>
    <t>Main Building - Lecture Hall</t>
  </si>
  <si>
    <t>Headoffice Electric Gate</t>
  </si>
  <si>
    <t>Boundary Wall</t>
  </si>
  <si>
    <t>QTY</t>
  </si>
  <si>
    <t>Main Building - Headoffice Carport Building</t>
  </si>
  <si>
    <t>Parrisade Fence</t>
  </si>
  <si>
    <t>Orwetoweni Gate room (Security Room)</t>
  </si>
  <si>
    <t>Orwetoveni Office Building</t>
  </si>
  <si>
    <t>Orwetoveni Office Boundary Fence</t>
  </si>
  <si>
    <t>Orwetoveni office Storeroom</t>
  </si>
  <si>
    <t>Orwetoveni  Swannervelder Hall Pariside Fence</t>
  </si>
  <si>
    <t>Mokati Stadium House</t>
  </si>
  <si>
    <t>Mokati Stadium Pavillion</t>
  </si>
  <si>
    <t>Mokati Statium Ablution Block</t>
  </si>
  <si>
    <t>Mokati Stadium Boundary Wall</t>
  </si>
  <si>
    <t>Mokati Stadium Securuty Room</t>
  </si>
  <si>
    <t>Orwetoveni Grant Office</t>
  </si>
  <si>
    <t>Orwetoveni Office &amp; Mokati Stadium</t>
  </si>
  <si>
    <t>Sum</t>
  </si>
  <si>
    <t>Otjiwarongo Cemetery</t>
  </si>
  <si>
    <t>Boundary Fence</t>
  </si>
  <si>
    <t>Orwetoveni Iron Sheet Shed</t>
  </si>
  <si>
    <t>Paresis Sports and Show Grounds</t>
  </si>
  <si>
    <t>Pasesis Gate room (Security Room)</t>
  </si>
  <si>
    <t>59</t>
  </si>
  <si>
    <t>784</t>
  </si>
  <si>
    <t>1508</t>
  </si>
  <si>
    <t>Paresis Park Netball Pavillion</t>
  </si>
  <si>
    <t>Paresis Park Pavillion (Rugby)</t>
  </si>
  <si>
    <t>Paresis Park Store Room 1</t>
  </si>
  <si>
    <t>Paresis Park Store Room 2</t>
  </si>
  <si>
    <t>Paresis Park Store Room 3</t>
  </si>
  <si>
    <t>Paresis Park Store Room 4</t>
  </si>
  <si>
    <t>Paresis Park Store Room 5</t>
  </si>
  <si>
    <t>Paresis Park Store Room 6</t>
  </si>
  <si>
    <t>Paresis Park Store Room 7</t>
  </si>
  <si>
    <t>Paresis Park Store Room 8</t>
  </si>
  <si>
    <t>Paresis Park Store Room 9</t>
  </si>
  <si>
    <t>Paresis Park Security Room 1</t>
  </si>
  <si>
    <t>Paresis Park Security Room 2</t>
  </si>
  <si>
    <t>Paresis Park Kiosk</t>
  </si>
  <si>
    <t>Paresis Park Announcement Tower</t>
  </si>
  <si>
    <t>Paresis Park Club House</t>
  </si>
  <si>
    <t>Paresis Park Indoor Hookey</t>
  </si>
  <si>
    <t>Paresis Park Horse Table 1</t>
  </si>
  <si>
    <t>Paresis Park Horse Table 2</t>
  </si>
  <si>
    <t>Paresis Park Horse Table 3</t>
  </si>
  <si>
    <t>Paresis Park Horse Table 4</t>
  </si>
  <si>
    <t>Paresis Park Horse Table 5</t>
  </si>
  <si>
    <t>Paresis Park Horse Table 6</t>
  </si>
  <si>
    <t>Paresis Park Horse Table 7</t>
  </si>
  <si>
    <t>Paresis Park Horse Table 8</t>
  </si>
  <si>
    <t>Paresis Park Horse Table 9</t>
  </si>
  <si>
    <t>Paresis Park Horse Table 10</t>
  </si>
  <si>
    <t>Paresis Park Horse Table 11</t>
  </si>
  <si>
    <t>Paresis Park Tennis Toilets</t>
  </si>
  <si>
    <t>Paresis Park Tennis Security Room</t>
  </si>
  <si>
    <r>
      <t>144.75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</si>
  <si>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224.59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</si>
  <si>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153.04 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</si>
  <si>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23.41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</si>
  <si>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61.34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</si>
  <si>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45.32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</si>
  <si>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304.78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</si>
  <si>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185.32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</si>
  <si>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74.55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</si>
  <si>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163.68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</si>
  <si>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68.89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</si>
  <si>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77.38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</si>
  <si>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48.41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</si>
  <si>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65.21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</si>
  <si>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654.26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</si>
  <si>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96.20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</si>
  <si>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154.40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</si>
  <si>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26.02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</si>
  <si>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93.70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</si>
  <si>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3.98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</si>
  <si>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26.34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</si>
  <si>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19.43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</si>
  <si>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39.68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</si>
  <si>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66.41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</si>
  <si>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263.15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</si>
  <si>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135.41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</si>
  <si>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19.17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</si>
  <si>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827.10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</si>
  <si>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287.01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</si>
  <si>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293.78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</si>
  <si>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212.94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</si>
  <si>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552.45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</si>
  <si>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71.64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</si>
  <si>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449.10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</si>
  <si>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741.21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</si>
  <si>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142.36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</si>
  <si>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43.56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</si>
  <si>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270.21m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</si>
  <si>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110.96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</si>
  <si>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8.77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</si>
  <si>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3.80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</si>
  <si>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188.12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</si>
  <si>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604.80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</si>
  <si>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738.13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</si>
  <si>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96.00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</si>
  <si>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36.34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</si>
  <si>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33.16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</si>
  <si>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80.22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</si>
  <si>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173.64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</si>
  <si>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2.22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</si>
  <si>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115.66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</si>
  <si>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79.56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</si>
  <si>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98.06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</si>
  <si>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17.42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</si>
  <si>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134.67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</si>
  <si>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63.16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</si>
  <si>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41.39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</si>
  <si>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15.94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</si>
  <si>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33.10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</si>
  <si>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38.83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</si>
  <si>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61.31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</si>
  <si>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89.07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</si>
  <si>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174.19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</si>
  <si>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170.20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</si>
  <si>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1287.59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</si>
  <si>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275.41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</si>
  <si>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289.34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</si>
  <si>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284.60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</si>
  <si>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289.48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</si>
  <si>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288.57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</si>
  <si>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289.06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</si>
  <si>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78.81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</si>
  <si>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234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</si>
  <si>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324.21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</si>
  <si>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42.15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</si>
  <si>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51.55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</si>
  <si>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64.09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</si>
  <si>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53.63 m</t>
    </r>
    <r>
      <rPr>
        <vertAlign val="superscript"/>
        <sz val="11"/>
        <color theme="1"/>
        <rFont val="Calibri"/>
        <family val="2"/>
        <scheme val="minor"/>
      </rPr>
      <t>2</t>
    </r>
  </si>
  <si>
    <t>11.04 m</t>
  </si>
  <si>
    <t>799.81 m</t>
  </si>
  <si>
    <t>830.20 m</t>
  </si>
  <si>
    <t>12.97 m</t>
  </si>
  <si>
    <t>38.78 m</t>
  </si>
  <si>
    <t>370.40 m</t>
  </si>
  <si>
    <r>
      <t>7.49 m</t>
    </r>
    <r>
      <rPr>
        <vertAlign val="superscript"/>
        <sz val="11"/>
        <color theme="1"/>
        <rFont val="Calibri"/>
        <family val="2"/>
        <scheme val="minor"/>
      </rPr>
      <t>2</t>
    </r>
  </si>
  <si>
    <t>436.02 m</t>
  </si>
  <si>
    <t>180.91 m</t>
  </si>
  <si>
    <t>668.77 m</t>
  </si>
  <si>
    <t>Orwetoveni Cemeteries</t>
  </si>
  <si>
    <t>924.74 m</t>
  </si>
  <si>
    <t>650.01 m</t>
  </si>
  <si>
    <t>2049</t>
  </si>
  <si>
    <t>3104</t>
  </si>
  <si>
    <t>256 Rem</t>
  </si>
  <si>
    <t>y890-=+</t>
  </si>
  <si>
    <t>PTN 49</t>
  </si>
  <si>
    <t>540.04 m</t>
  </si>
  <si>
    <t>Boundary fence</t>
  </si>
  <si>
    <t>2378.75 m</t>
  </si>
  <si>
    <t>Orwetoveni Pump Station</t>
  </si>
  <si>
    <t>55.22 m</t>
  </si>
  <si>
    <t xml:space="preserve">Chlorine Building </t>
  </si>
  <si>
    <r>
      <t>52.14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</si>
  <si>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11.26 m</t>
    </r>
    <r>
      <rPr>
        <vertAlign val="superscript"/>
        <sz val="11"/>
        <color theme="1"/>
        <rFont val="Calibri"/>
        <family val="2"/>
        <scheme val="minor"/>
      </rPr>
      <t>2</t>
    </r>
  </si>
  <si>
    <t>Water Towers</t>
  </si>
  <si>
    <t>Karundu Water Tower</t>
  </si>
  <si>
    <r>
      <t>52.04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</si>
  <si>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88.85 m</t>
    </r>
    <r>
      <rPr>
        <vertAlign val="superscript"/>
        <sz val="11"/>
        <color theme="1"/>
        <rFont val="Calibri"/>
        <family val="2"/>
        <scheme val="minor"/>
      </rPr>
      <t>2</t>
    </r>
  </si>
  <si>
    <t>Building 1</t>
  </si>
  <si>
    <t>Building 2</t>
  </si>
  <si>
    <r>
      <t>24.12 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</si>
  <si>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Residential Properties </t>
  </si>
  <si>
    <t>Qty</t>
  </si>
  <si>
    <t>EMERGENCY SERVICES</t>
  </si>
  <si>
    <t>Hand Radios</t>
  </si>
  <si>
    <t>Description</t>
  </si>
  <si>
    <t>Serial Number</t>
  </si>
  <si>
    <t>Good</t>
  </si>
  <si>
    <t>HYT TC-508V</t>
  </si>
  <si>
    <t>C4773</t>
  </si>
  <si>
    <t>Yes</t>
  </si>
  <si>
    <t>Roads Driver</t>
  </si>
  <si>
    <t>C4775</t>
  </si>
  <si>
    <t>Water Department</t>
  </si>
  <si>
    <t>C4767</t>
  </si>
  <si>
    <t>Sanitation Foreman</t>
  </si>
  <si>
    <t>C4780</t>
  </si>
  <si>
    <t>Sanitation Driver</t>
  </si>
  <si>
    <t>C4774</t>
  </si>
  <si>
    <t>C4776</t>
  </si>
  <si>
    <t>HR</t>
  </si>
  <si>
    <t>C4771</t>
  </si>
  <si>
    <t>C4769</t>
  </si>
  <si>
    <t>C4772</t>
  </si>
  <si>
    <t>C4777</t>
  </si>
  <si>
    <t>Parks &amp; Garden Driver</t>
  </si>
  <si>
    <t>C4779</t>
  </si>
  <si>
    <t>C4778</t>
  </si>
  <si>
    <t>Community Services</t>
  </si>
  <si>
    <t>C4768</t>
  </si>
  <si>
    <t>Kenwood NX-1200</t>
  </si>
  <si>
    <t>C2313158</t>
  </si>
  <si>
    <t>C2313159</t>
  </si>
  <si>
    <t>Chief Emerg. Serv.</t>
  </si>
  <si>
    <t>Mechanical breakdown for all household appliances used in the office</t>
  </si>
  <si>
    <t>Specta T800 Handheld ternimals - Water vending machine</t>
  </si>
  <si>
    <t>OTJIWARONGO MUNICIPALITY - MOTOR FLEET</t>
  </si>
  <si>
    <t>60 days car hire @ N$ 1250.00 per day included on marked items</t>
  </si>
  <si>
    <t>Business Vehicles - Comprehensve</t>
  </si>
  <si>
    <t>YEAR</t>
  </si>
  <si>
    <t>REG NO</t>
  </si>
  <si>
    <t>MAKE</t>
  </si>
  <si>
    <t>MODEL</t>
  </si>
  <si>
    <t>Sum Insured</t>
  </si>
  <si>
    <t>N 7084 OT</t>
  </si>
  <si>
    <t>Astra</t>
  </si>
  <si>
    <t>Fire Truck</t>
  </si>
  <si>
    <t>N 5424 OT</t>
  </si>
  <si>
    <t>Nissan</t>
  </si>
  <si>
    <t>Nissan UD 80</t>
  </si>
  <si>
    <t>N 8980 OT</t>
  </si>
  <si>
    <t>CAT C7</t>
  </si>
  <si>
    <t>120K Motor Grader</t>
  </si>
  <si>
    <t>N 11752 OT</t>
  </si>
  <si>
    <t>Caterpillar 432F2</t>
  </si>
  <si>
    <t>Back Hoe Loader</t>
  </si>
  <si>
    <t>N 10409 OT</t>
  </si>
  <si>
    <t>P9218 Corner</t>
  </si>
  <si>
    <t>N 8810 OT</t>
  </si>
  <si>
    <t>N 8165 OT</t>
  </si>
  <si>
    <t>Toyota</t>
  </si>
  <si>
    <t>HILUX 2.0 VVTi A/C P/U S/C</t>
  </si>
  <si>
    <t>N 2201 OT</t>
  </si>
  <si>
    <t>HILUX 2.4 GD-6 SRX 4X4 P/U D/C</t>
  </si>
  <si>
    <t>N 5180 OT</t>
  </si>
  <si>
    <t xml:space="preserve">Toyota </t>
  </si>
  <si>
    <t>N 1710 OT</t>
  </si>
  <si>
    <t>N 9326 OT</t>
  </si>
  <si>
    <t>Bezer</t>
  </si>
  <si>
    <t>Trailer</t>
  </si>
  <si>
    <t>N 4328 OT</t>
  </si>
  <si>
    <t>Home Build</t>
  </si>
  <si>
    <t>N 11687 OT</t>
  </si>
  <si>
    <t>Venter</t>
  </si>
  <si>
    <t>N 1024 OT</t>
  </si>
  <si>
    <t>Water Pump</t>
  </si>
  <si>
    <t>N 11448 OT</t>
  </si>
  <si>
    <t>BMW</t>
  </si>
  <si>
    <t>R 1250 GS Adventure MU Style Rallye</t>
  </si>
  <si>
    <t>N 12836 OT</t>
  </si>
  <si>
    <t>Shantui</t>
  </si>
  <si>
    <t>SL60W-2 Front-End Loader</t>
  </si>
  <si>
    <t>N 7980 OT</t>
  </si>
  <si>
    <t xml:space="preserve">JCB </t>
  </si>
  <si>
    <t>116 Single Drum Roller</t>
  </si>
  <si>
    <t>N 2831 OT</t>
  </si>
  <si>
    <t>Powerstar</t>
  </si>
  <si>
    <t>2628 LWB Tanker</t>
  </si>
  <si>
    <t>N 12864 OT</t>
  </si>
  <si>
    <t>SG21-C1 Motor Grader</t>
  </si>
  <si>
    <t>N 5453 OT</t>
  </si>
  <si>
    <t xml:space="preserve">VW </t>
  </si>
  <si>
    <t>Polo 2.0 GTI 147kw DSG</t>
  </si>
  <si>
    <t>N 13055 OT</t>
  </si>
  <si>
    <t>Hilux 2.4 D/C 4x4 Raider A/T MLM (A4D)</t>
  </si>
  <si>
    <t>N 1289 OT</t>
  </si>
  <si>
    <t>Volkswagen</t>
  </si>
  <si>
    <t>Citi Storm 1.4i</t>
  </si>
  <si>
    <t>N 2885 OT</t>
  </si>
  <si>
    <t>T4 2.5TDi Trendline LWB</t>
  </si>
  <si>
    <t>N 3806 OT</t>
  </si>
  <si>
    <t>Chevrolet</t>
  </si>
  <si>
    <t>Spark 1.2 Base 5dr</t>
  </si>
  <si>
    <t>OTJIMUN NA</t>
  </si>
  <si>
    <t>Captiva 2.4 AWD MAN</t>
  </si>
  <si>
    <t>N 928 OT</t>
  </si>
  <si>
    <t>Polo Vivo Sedan 1.6</t>
  </si>
  <si>
    <t>N 9614 OT</t>
  </si>
  <si>
    <t>Corolla 1.6P Esteem</t>
  </si>
  <si>
    <t>N 9615 OT</t>
  </si>
  <si>
    <t>N257OT</t>
  </si>
  <si>
    <t>Caravelle 2.0 BITDI 4M H/L SWB</t>
  </si>
  <si>
    <t>N118960OT</t>
  </si>
  <si>
    <t>Etios 1.5 Xs/Sprint 5Dr</t>
  </si>
  <si>
    <t>N 3326 OT</t>
  </si>
  <si>
    <t>VW</t>
  </si>
  <si>
    <t>Polo Vivo 1.6 C/L TIP</t>
  </si>
  <si>
    <t>N 3430 OT</t>
  </si>
  <si>
    <t>N 3062 OT</t>
  </si>
  <si>
    <t xml:space="preserve">Nissan </t>
  </si>
  <si>
    <t>1400 Std</t>
  </si>
  <si>
    <t xml:space="preserve">N 3070 OT   </t>
  </si>
  <si>
    <t>New Hardbody 2.0 LWB</t>
  </si>
  <si>
    <t xml:space="preserve">N 5353 OT </t>
  </si>
  <si>
    <t>Mazda</t>
  </si>
  <si>
    <t>B2600i Drifter S/Cab</t>
  </si>
  <si>
    <t>N 6136 OT</t>
  </si>
  <si>
    <t xml:space="preserve">N 8237 OT </t>
  </si>
  <si>
    <t>N 6132 OT</t>
  </si>
  <si>
    <t>1400 STD - SPCA</t>
  </si>
  <si>
    <t>N 7425 OT</t>
  </si>
  <si>
    <t>Isuzu</t>
  </si>
  <si>
    <t>KB 250D P/U S/C 4x2 LWB</t>
  </si>
  <si>
    <t>N 7326 OT</t>
  </si>
  <si>
    <t>N 8790 OT</t>
  </si>
  <si>
    <t>N 7217 OT</t>
  </si>
  <si>
    <t>N 7423 OT</t>
  </si>
  <si>
    <t>N 8820 OT</t>
  </si>
  <si>
    <t>N 4166 OT</t>
  </si>
  <si>
    <t>Hilux S/C 2.0 VVTi A/C</t>
  </si>
  <si>
    <t>N 5817 OT</t>
  </si>
  <si>
    <t>N 10608 OT</t>
  </si>
  <si>
    <t>N10513OT</t>
  </si>
  <si>
    <t>Utility 1.4 Base A/C</t>
  </si>
  <si>
    <t>N11182 OT</t>
  </si>
  <si>
    <t>Utility 1.4 Base</t>
  </si>
  <si>
    <t>N 11183 OT</t>
  </si>
  <si>
    <t>N1022OT</t>
  </si>
  <si>
    <t>NP300 2.0 AC S/C</t>
  </si>
  <si>
    <t>N1274OT</t>
  </si>
  <si>
    <t>N1205OT</t>
  </si>
  <si>
    <t>N2155OT</t>
  </si>
  <si>
    <t>N1352OT</t>
  </si>
  <si>
    <t>Hilux D/C 2.8 GD-6 4x4 Raider 6MT</t>
  </si>
  <si>
    <t>Trailers (3rd Party, Fire &amp; Theft)</t>
  </si>
  <si>
    <t xml:space="preserve">N 1589 OT </t>
  </si>
  <si>
    <t>Mercedes Benz</t>
  </si>
  <si>
    <t>Water tanker</t>
  </si>
  <si>
    <t>N 5659 OT</t>
  </si>
  <si>
    <t xml:space="preserve">CAT         </t>
  </si>
  <si>
    <t xml:space="preserve">BACKHOE  </t>
  </si>
  <si>
    <t xml:space="preserve">1975 </t>
  </si>
  <si>
    <t xml:space="preserve">N 917 OT  </t>
  </si>
  <si>
    <t xml:space="preserve">TYRE DOZER  </t>
  </si>
  <si>
    <t>No Reg</t>
  </si>
  <si>
    <t>D6 LGP Bulldozer</t>
  </si>
  <si>
    <t>N 669 OT</t>
  </si>
  <si>
    <t>Sprinter 519 CDI D</t>
  </si>
  <si>
    <t>N 5301 OT</t>
  </si>
  <si>
    <t>924HZ WHEEL LOAD</t>
  </si>
  <si>
    <t>N 6645 OT</t>
  </si>
  <si>
    <t>FTR 850 Compactor</t>
  </si>
  <si>
    <t>N 3035 OT</t>
  </si>
  <si>
    <t>Genset</t>
  </si>
  <si>
    <t>2000</t>
  </si>
  <si>
    <t>N 8051 OT</t>
  </si>
  <si>
    <t>Rosenbauer</t>
  </si>
  <si>
    <t>Fire Trailer</t>
  </si>
  <si>
    <t>N 5171 OT</t>
  </si>
  <si>
    <t>Homebuild</t>
  </si>
  <si>
    <t>Trailer for Skips</t>
  </si>
  <si>
    <t>Tractors (3rd Party, Fire &amp; Theft)</t>
  </si>
  <si>
    <t>1974</t>
  </si>
  <si>
    <t>N 1765 OT</t>
  </si>
  <si>
    <t>John Deere</t>
  </si>
  <si>
    <t>Tractor</t>
  </si>
  <si>
    <t>1990</t>
  </si>
  <si>
    <t>N 1835OT</t>
  </si>
  <si>
    <t>N 4834 OT</t>
  </si>
  <si>
    <t>Massey Furgeson</t>
  </si>
  <si>
    <t xml:space="preserve">Tractors (Comprehensive) </t>
  </si>
  <si>
    <t>N 2812 OT</t>
  </si>
  <si>
    <t>Massey Ferguson</t>
  </si>
  <si>
    <t xml:space="preserve"> 440 SE 2wheel with sunroof Tractor</t>
  </si>
  <si>
    <t xml:space="preserve">Trucks (Comprehensive) </t>
  </si>
  <si>
    <t xml:space="preserve">COMPACTOR   </t>
  </si>
  <si>
    <t>N 9902 OT</t>
  </si>
  <si>
    <t xml:space="preserve">NISSAN </t>
  </si>
  <si>
    <t>UD85D Tipper</t>
  </si>
  <si>
    <t xml:space="preserve">N 3148 OT </t>
  </si>
  <si>
    <t xml:space="preserve">N 325 OT  </t>
  </si>
  <si>
    <t xml:space="preserve">UNIMOG </t>
  </si>
  <si>
    <t xml:space="preserve">FIRE TENDER </t>
  </si>
  <si>
    <t>N 1609 OT</t>
  </si>
  <si>
    <t>UD85 Tipper</t>
  </si>
  <si>
    <t>N 5499 OT</t>
  </si>
  <si>
    <t>Toyota Hino</t>
  </si>
  <si>
    <t>Super F 13-237</t>
  </si>
  <si>
    <t>N 4247 OT</t>
  </si>
  <si>
    <t>Nissan UD 85 A</t>
  </si>
  <si>
    <t>Tipper Body + ass</t>
  </si>
  <si>
    <t>N 8914 OT</t>
  </si>
  <si>
    <t>N 8915 OT</t>
  </si>
  <si>
    <t xml:space="preserve">Trailers (Comprehensive) </t>
  </si>
  <si>
    <t>N 9342 OT</t>
  </si>
  <si>
    <t>JEM</t>
  </si>
  <si>
    <t>Low Bed Trailer</t>
  </si>
  <si>
    <t>MANAGEMENT FLEET</t>
  </si>
  <si>
    <t>ERF 576 ORWETOVENI (MONICA TJEHIUA)</t>
  </si>
  <si>
    <t>ERF 577 ORWETOVENI (PROJECT HOUSE)</t>
  </si>
  <si>
    <t>Outstanding debit balances - in case of fire</t>
  </si>
  <si>
    <t>N$</t>
  </si>
  <si>
    <t>Boundary wall</t>
  </si>
  <si>
    <t>Carport</t>
  </si>
  <si>
    <t>Building construction</t>
  </si>
  <si>
    <r>
      <t>543.97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</si>
  <si>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58.75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</si>
  <si>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91.72 m</t>
    </r>
    <r>
      <rPr>
        <vertAlign val="superscript"/>
        <sz val="11"/>
        <color theme="1"/>
        <rFont val="Calibri"/>
        <family val="2"/>
        <scheme val="minor"/>
      </rPr>
      <t>2</t>
    </r>
  </si>
  <si>
    <t>Death  of  employee</t>
  </si>
  <si>
    <t>140  Municipal officials</t>
  </si>
  <si>
    <t>Temporary total disability - N$ 2500 per week, min 1 week, max 52 weeks</t>
  </si>
  <si>
    <t>Department</t>
  </si>
  <si>
    <t xml:space="preserve">Bar Code </t>
  </si>
  <si>
    <t>Condition</t>
  </si>
  <si>
    <t>CEO</t>
  </si>
  <si>
    <t>Head Office</t>
  </si>
  <si>
    <t>HP Laptop</t>
  </si>
  <si>
    <t>Air Conditioner</t>
  </si>
  <si>
    <t>None</t>
  </si>
  <si>
    <t>Defy Fridge</t>
  </si>
  <si>
    <t>DFS136AA13140524</t>
  </si>
  <si>
    <t>001236</t>
  </si>
  <si>
    <t>Community Development</t>
  </si>
  <si>
    <t>1H843727L2</t>
  </si>
  <si>
    <t>5CD3090NN2</t>
  </si>
  <si>
    <t>001146</t>
  </si>
  <si>
    <t xml:space="preserve">CND1311PVC </t>
  </si>
  <si>
    <t>001127</t>
  </si>
  <si>
    <t>002401</t>
  </si>
  <si>
    <t>4E837700440</t>
  </si>
  <si>
    <t>002403</t>
  </si>
  <si>
    <t>Desktop Computer</t>
  </si>
  <si>
    <t>31676BA007637</t>
  </si>
  <si>
    <t>000950</t>
  </si>
  <si>
    <t>2CE2383J98</t>
  </si>
  <si>
    <t>001071</t>
  </si>
  <si>
    <t>Finance</t>
  </si>
  <si>
    <t>5CD321DBDT</t>
  </si>
  <si>
    <t>001150</t>
  </si>
  <si>
    <t>002404</t>
  </si>
  <si>
    <t>HP Printer</t>
  </si>
  <si>
    <t>CN45E67098</t>
  </si>
  <si>
    <t>CND14757GW</t>
  </si>
  <si>
    <t>001124</t>
  </si>
  <si>
    <t>5CD321DBDG</t>
  </si>
  <si>
    <t>5CD33050XC</t>
  </si>
  <si>
    <t>CNB8GBZ0SP</t>
  </si>
  <si>
    <t>4E841700662</t>
  </si>
  <si>
    <t>002399</t>
  </si>
  <si>
    <t>4E837700439</t>
  </si>
  <si>
    <t>002398</t>
  </si>
  <si>
    <t>5CD321DBDZ</t>
  </si>
  <si>
    <t>001004</t>
  </si>
  <si>
    <t>001028</t>
  </si>
  <si>
    <t>001006</t>
  </si>
  <si>
    <t>001012</t>
  </si>
  <si>
    <t>CND0113B21</t>
  </si>
  <si>
    <t>001093</t>
  </si>
  <si>
    <t>002397</t>
  </si>
  <si>
    <t>5CD330512P</t>
  </si>
  <si>
    <t>Canon Printer</t>
  </si>
  <si>
    <t>KPBY15583</t>
  </si>
  <si>
    <t>Human Resources &amp; Corporate</t>
  </si>
  <si>
    <t>5CD33050XL</t>
  </si>
  <si>
    <t>Human Resources &amp; Co rporate</t>
  </si>
  <si>
    <t>Laptop</t>
  </si>
  <si>
    <t>2CE3391TDK</t>
  </si>
  <si>
    <t>000989</t>
  </si>
  <si>
    <t>CNDA101BZ4</t>
  </si>
  <si>
    <t>001135</t>
  </si>
  <si>
    <t>4E841700650</t>
  </si>
  <si>
    <t>002392</t>
  </si>
  <si>
    <t>4E837700448</t>
  </si>
  <si>
    <t>002393</t>
  </si>
  <si>
    <t>4E837700743</t>
  </si>
  <si>
    <t>002391</t>
  </si>
  <si>
    <t>Human Resources &amp; Corporate (Archives)</t>
  </si>
  <si>
    <t>CND7064X66</t>
  </si>
  <si>
    <t>000992</t>
  </si>
  <si>
    <t>4E841700641</t>
  </si>
  <si>
    <t>002394</t>
  </si>
  <si>
    <t>Human Resources &amp; Corporate (IT)</t>
  </si>
  <si>
    <t>CND82228NW</t>
  </si>
  <si>
    <t>001068</t>
  </si>
  <si>
    <t>5CD841B292</t>
  </si>
  <si>
    <t>001063</t>
  </si>
  <si>
    <t>Proline Monitor/Screen</t>
  </si>
  <si>
    <t>001029</t>
  </si>
  <si>
    <t>Human Resources &amp; Corporate (Kitchen)</t>
  </si>
  <si>
    <t xml:space="preserve">Microwave </t>
  </si>
  <si>
    <t>001540</t>
  </si>
  <si>
    <t>Double Door Fridge</t>
  </si>
  <si>
    <t>002281</t>
  </si>
  <si>
    <t>Human Resources &amp; Corporate (Board Room)</t>
  </si>
  <si>
    <t>EASY Coffee Maker</t>
  </si>
  <si>
    <t>Parrot Projector</t>
  </si>
  <si>
    <t>Q7DQ26XAAAEC0369</t>
  </si>
  <si>
    <t>Acer Projector</t>
  </si>
  <si>
    <t xml:space="preserve">Motorized Projection Screen </t>
  </si>
  <si>
    <t>Human Resources &amp; Corporate (Front Office)</t>
  </si>
  <si>
    <t>6CM34309PT</t>
  </si>
  <si>
    <t>000963</t>
  </si>
  <si>
    <t>801UXSK20862</t>
  </si>
  <si>
    <t>000962</t>
  </si>
  <si>
    <t>Laptop HP Core I5</t>
  </si>
  <si>
    <t>8CG42608B2</t>
  </si>
  <si>
    <t>000961</t>
  </si>
  <si>
    <t>Human Resources &amp; Corporate (Cashier)</t>
  </si>
  <si>
    <t>ETLHHOWO15004074694330</t>
  </si>
  <si>
    <t>000965</t>
  </si>
  <si>
    <t>Water Receipt Printer</t>
  </si>
  <si>
    <t>J4FF079047</t>
  </si>
  <si>
    <t>000966</t>
  </si>
  <si>
    <t>Cash Drawer</t>
  </si>
  <si>
    <t>CD25RM0042</t>
  </si>
  <si>
    <t>000967</t>
  </si>
  <si>
    <t>HR &amp; Corporate (Council Chamber)</t>
  </si>
  <si>
    <t>Council Chamber</t>
  </si>
  <si>
    <t xml:space="preserve">Projector </t>
  </si>
  <si>
    <t>D201810800516521170007</t>
  </si>
  <si>
    <t>Delegate Mic</t>
  </si>
  <si>
    <t>KKAK11937</t>
  </si>
  <si>
    <t>000997</t>
  </si>
  <si>
    <t xml:space="preserve">Ahuja Central Amplifier </t>
  </si>
  <si>
    <t>000998</t>
  </si>
  <si>
    <t>Fridge</t>
  </si>
  <si>
    <t>002117</t>
  </si>
  <si>
    <t>Vacuum Cleaner</t>
  </si>
  <si>
    <t>HR &amp; Corporate (Lecture Hall)</t>
  </si>
  <si>
    <t>Lecture Hall</t>
  </si>
  <si>
    <t>5CD042QC9G</t>
  </si>
  <si>
    <t>001077</t>
  </si>
  <si>
    <t>Multi-Purpose</t>
  </si>
  <si>
    <t>TH1AP861H3</t>
  </si>
  <si>
    <t>002458</t>
  </si>
  <si>
    <t>3CQ02807YY</t>
  </si>
  <si>
    <t>000940</t>
  </si>
  <si>
    <t>002463</t>
  </si>
  <si>
    <t>001240</t>
  </si>
  <si>
    <t>KYC Fridge</t>
  </si>
  <si>
    <t>T1112Y</t>
  </si>
  <si>
    <t>001309</t>
  </si>
  <si>
    <t>Deep freezer</t>
  </si>
  <si>
    <t>001310</t>
  </si>
  <si>
    <t>Electrical Stove</t>
  </si>
  <si>
    <t>Defy Laundry Machine</t>
  </si>
  <si>
    <t>001316</t>
  </si>
  <si>
    <t>Orwetoveni Front Office</t>
  </si>
  <si>
    <t>Samsung Desktop Computer</t>
  </si>
  <si>
    <t>MY17HMDS4010S72</t>
  </si>
  <si>
    <t>000973</t>
  </si>
  <si>
    <t>Orwetoveni Office</t>
  </si>
  <si>
    <t>Proline Desktop Computer</t>
  </si>
  <si>
    <t>TRF4150400</t>
  </si>
  <si>
    <t>000970</t>
  </si>
  <si>
    <t>HP Desktop Computer</t>
  </si>
  <si>
    <t>6CM40409ZL</t>
  </si>
  <si>
    <t>001030</t>
  </si>
  <si>
    <t>960HB32</t>
  </si>
  <si>
    <t>000955</t>
  </si>
  <si>
    <t>5CD3138S41</t>
  </si>
  <si>
    <t>3CQ8090JQY</t>
  </si>
  <si>
    <t>002421</t>
  </si>
  <si>
    <t>Emergency Services</t>
  </si>
  <si>
    <t>Dell Desktop Computer</t>
  </si>
  <si>
    <t>CN0FMHDP728725BB</t>
  </si>
  <si>
    <t>001066</t>
  </si>
  <si>
    <t>Fire Brigade</t>
  </si>
  <si>
    <t>Hp Laptop</t>
  </si>
  <si>
    <t>5CD7367YBB</t>
  </si>
  <si>
    <t>000958</t>
  </si>
  <si>
    <t>LG Desktop Computer</t>
  </si>
  <si>
    <t xml:space="preserve">HP Computer Box </t>
  </si>
  <si>
    <t>EYK30050010520039A8401</t>
  </si>
  <si>
    <t>Town Engineering</t>
  </si>
  <si>
    <t>Technical Yard</t>
  </si>
  <si>
    <t>HP Desktop Computer Screen</t>
  </si>
  <si>
    <t>3CQ62919VH</t>
  </si>
  <si>
    <t>001123</t>
  </si>
  <si>
    <t>N-Vision Screen</t>
  </si>
  <si>
    <t>Samsung Computer Box</t>
  </si>
  <si>
    <t>002919</t>
  </si>
  <si>
    <t>Proline Computer Box</t>
  </si>
  <si>
    <t>002920</t>
  </si>
  <si>
    <t>8CG8210BC0</t>
  </si>
  <si>
    <t>002916</t>
  </si>
  <si>
    <t>001043</t>
  </si>
  <si>
    <t>002912</t>
  </si>
  <si>
    <t>Goog</t>
  </si>
  <si>
    <t>LG Computer Box</t>
  </si>
  <si>
    <t>002909</t>
  </si>
  <si>
    <t xml:space="preserve">Proline Keyboard </t>
  </si>
  <si>
    <t>002910</t>
  </si>
  <si>
    <t>HIK-Vision</t>
  </si>
  <si>
    <t>KVM Switch</t>
  </si>
  <si>
    <t>000399</t>
  </si>
  <si>
    <t>2CE050136N</t>
  </si>
  <si>
    <t>001038</t>
  </si>
  <si>
    <t>Bauer Fridge</t>
  </si>
  <si>
    <t>002220</t>
  </si>
  <si>
    <t xml:space="preserve">Defy Microwave </t>
  </si>
  <si>
    <t>Salton Coffee Maker</t>
  </si>
  <si>
    <t>002222</t>
  </si>
  <si>
    <t xml:space="preserve">HP Laptop </t>
  </si>
  <si>
    <t>CND1311Q74</t>
  </si>
  <si>
    <t>001129</t>
  </si>
  <si>
    <t>Orwetoveni Cashier Office</t>
  </si>
  <si>
    <t>CND510839L</t>
  </si>
  <si>
    <t>000971</t>
  </si>
  <si>
    <t>Proline Receipt Printer</t>
  </si>
  <si>
    <t>000977</t>
  </si>
  <si>
    <t>000979</t>
  </si>
  <si>
    <t>Cashflow Desktop Philips</t>
  </si>
  <si>
    <t>000974</t>
  </si>
  <si>
    <t>Epson Receipt Printer</t>
  </si>
  <si>
    <t>000976</t>
  </si>
  <si>
    <t>Tally Dascom Printer</t>
  </si>
  <si>
    <t>000975</t>
  </si>
  <si>
    <t>CPU Box</t>
  </si>
  <si>
    <t>002905</t>
  </si>
  <si>
    <t>Orwetoveni</t>
  </si>
  <si>
    <t>001493</t>
  </si>
  <si>
    <t>4E84170000195</t>
  </si>
  <si>
    <t>002417</t>
  </si>
  <si>
    <t>4E84170000212</t>
  </si>
  <si>
    <t>002430</t>
  </si>
  <si>
    <t>001496</t>
  </si>
  <si>
    <t>001495</t>
  </si>
  <si>
    <t>Water Division</t>
  </si>
  <si>
    <t>Univa Microwave</t>
  </si>
  <si>
    <t>002254</t>
  </si>
  <si>
    <t>001133</t>
  </si>
  <si>
    <t>KIC Fridge</t>
  </si>
  <si>
    <t>002253</t>
  </si>
  <si>
    <t>002408</t>
  </si>
  <si>
    <t xml:space="preserve">Big Grinder </t>
  </si>
  <si>
    <t>000420</t>
  </si>
  <si>
    <t xml:space="preserve">Big Drill machine </t>
  </si>
  <si>
    <t>000421</t>
  </si>
  <si>
    <t>Elactrical Threading Machine</t>
  </si>
  <si>
    <t>000469</t>
  </si>
  <si>
    <t>Fixed Grinder</t>
  </si>
  <si>
    <t>000502</t>
  </si>
  <si>
    <t>Fixed Drill Machine</t>
  </si>
  <si>
    <t>000499</t>
  </si>
  <si>
    <t>Welding Machine</t>
  </si>
  <si>
    <t>Cutting Machine</t>
  </si>
  <si>
    <t>000498</t>
  </si>
  <si>
    <t>Bench Grinding Machine</t>
  </si>
  <si>
    <t>000503</t>
  </si>
  <si>
    <t>Folding Machine</t>
  </si>
  <si>
    <t>000494</t>
  </si>
  <si>
    <t>Generator</t>
  </si>
  <si>
    <t>000493</t>
  </si>
  <si>
    <t xml:space="preserve">Dewatering Water Pump </t>
  </si>
  <si>
    <t>Submersible Pump</t>
  </si>
  <si>
    <t>Drybank Machine</t>
  </si>
  <si>
    <t>000496</t>
  </si>
  <si>
    <t>T12B30A000417</t>
  </si>
  <si>
    <t xml:space="preserve">Solid Waste </t>
  </si>
  <si>
    <t>L1535960003591</t>
  </si>
  <si>
    <t>002409</t>
  </si>
  <si>
    <t>Solid Waste</t>
  </si>
  <si>
    <t>002377</t>
  </si>
  <si>
    <t>Hisense Fridge</t>
  </si>
  <si>
    <t>3CQ8090JQT</t>
  </si>
  <si>
    <t>001059</t>
  </si>
  <si>
    <t>001060</t>
  </si>
  <si>
    <t>HIK Vision Device</t>
  </si>
  <si>
    <t>Roads Division</t>
  </si>
  <si>
    <t>5CD132D715</t>
  </si>
  <si>
    <t>001126</t>
  </si>
  <si>
    <t>002172</t>
  </si>
  <si>
    <t>002173</t>
  </si>
  <si>
    <t>4T67830000178</t>
  </si>
  <si>
    <t>Workshop</t>
  </si>
  <si>
    <t>CF2889</t>
  </si>
  <si>
    <t>001050</t>
  </si>
  <si>
    <t>HP Computer</t>
  </si>
  <si>
    <t>8CG8210DBR</t>
  </si>
  <si>
    <t>001049</t>
  </si>
  <si>
    <t>CNCF427568</t>
  </si>
  <si>
    <t>002913</t>
  </si>
  <si>
    <t>002286</t>
  </si>
  <si>
    <t>002271</t>
  </si>
  <si>
    <t>Sewerage Division</t>
  </si>
  <si>
    <t>002179</t>
  </si>
  <si>
    <t>002180</t>
  </si>
  <si>
    <t>3CQ8090JQX</t>
  </si>
  <si>
    <t>001034</t>
  </si>
  <si>
    <t>Oxygen Detector</t>
  </si>
  <si>
    <t>4T67830000185</t>
  </si>
  <si>
    <t>Traffic Division</t>
  </si>
  <si>
    <t>001360</t>
  </si>
  <si>
    <t>001359</t>
  </si>
  <si>
    <t>SO9060716601</t>
  </si>
  <si>
    <t>002413</t>
  </si>
  <si>
    <t>S08NTGYG2831</t>
  </si>
  <si>
    <t>000943</t>
  </si>
  <si>
    <t>Speed Camera</t>
  </si>
  <si>
    <t>002922</t>
  </si>
  <si>
    <t>Testing Machine (intoxilyzer 9000)</t>
  </si>
  <si>
    <t>90-003016</t>
  </si>
  <si>
    <t>5CD1035HV9</t>
  </si>
  <si>
    <t>000941</t>
  </si>
  <si>
    <t>Kambrook Kettle</t>
  </si>
  <si>
    <t>CNOFMHDP728725BCKYU900</t>
  </si>
  <si>
    <t>000942</t>
  </si>
  <si>
    <t>000944</t>
  </si>
  <si>
    <t>Keyboard</t>
  </si>
  <si>
    <t>002904</t>
  </si>
  <si>
    <t>002906</t>
  </si>
  <si>
    <t>LG Computer Monitor</t>
  </si>
  <si>
    <t>001005</t>
  </si>
  <si>
    <t xml:space="preserve">Department </t>
  </si>
  <si>
    <t>Bar Code</t>
  </si>
  <si>
    <t>Blue Toolbox</t>
  </si>
  <si>
    <t>000427</t>
  </si>
  <si>
    <t>000434</t>
  </si>
  <si>
    <t>Red Toolbox</t>
  </si>
  <si>
    <t>000423</t>
  </si>
  <si>
    <t>Bosal 2 Post Hydraulic Lift</t>
  </si>
  <si>
    <t>000450</t>
  </si>
  <si>
    <t>Drill Machine</t>
  </si>
  <si>
    <t>000437</t>
  </si>
  <si>
    <t>Metabo Grinder</t>
  </si>
  <si>
    <t>000438</t>
  </si>
  <si>
    <t>000426</t>
  </si>
  <si>
    <t>000425</t>
  </si>
  <si>
    <t>Hobart Welding Machine</t>
  </si>
  <si>
    <t>000460</t>
  </si>
  <si>
    <t>Siemens Shaping Machine</t>
  </si>
  <si>
    <t>000528</t>
  </si>
  <si>
    <t>Induna Generator</t>
  </si>
  <si>
    <t>000527</t>
  </si>
  <si>
    <t>Bosal Tyre Remover</t>
  </si>
  <si>
    <t>000440</t>
  </si>
  <si>
    <t>000439</t>
  </si>
  <si>
    <t>Bosal Jack</t>
  </si>
  <si>
    <t>000443</t>
  </si>
  <si>
    <t>Hydraulic Jack Blue</t>
  </si>
  <si>
    <t>000457</t>
  </si>
  <si>
    <t>Gearbox Jack</t>
  </si>
  <si>
    <t>Grease Pump</t>
  </si>
  <si>
    <t>Bosal Pressure Jack</t>
  </si>
  <si>
    <t>000446</t>
  </si>
  <si>
    <t>Welding Gas Cylinders</t>
  </si>
  <si>
    <t>000445</t>
  </si>
  <si>
    <t>Rockweld Welding Machine</t>
  </si>
  <si>
    <t>000452</t>
  </si>
  <si>
    <t>Serial</t>
  </si>
  <si>
    <t>Bar code</t>
  </si>
  <si>
    <t>Joined Office Table With Drawers</t>
  </si>
  <si>
    <t>001225</t>
  </si>
  <si>
    <t>001226</t>
  </si>
  <si>
    <t>4 Door Storing Cupboard</t>
  </si>
  <si>
    <t>001227</t>
  </si>
  <si>
    <t xml:space="preserve">Chair With Arms </t>
  </si>
  <si>
    <t>001228</t>
  </si>
  <si>
    <t>001229</t>
  </si>
  <si>
    <t>Back Support Chair</t>
  </si>
  <si>
    <t>001230</t>
  </si>
  <si>
    <t>001231</t>
  </si>
  <si>
    <t>001232</t>
  </si>
  <si>
    <t>001233</t>
  </si>
  <si>
    <t>001234</t>
  </si>
  <si>
    <t>Office Swivel Chair</t>
  </si>
  <si>
    <t>001374</t>
  </si>
  <si>
    <t>Office Desk</t>
  </si>
  <si>
    <t>001380</t>
  </si>
  <si>
    <t>001383</t>
  </si>
  <si>
    <t>4 Drawer Steel Cabinet</t>
  </si>
  <si>
    <t>001377</t>
  </si>
  <si>
    <t>001379</t>
  </si>
  <si>
    <t>001564</t>
  </si>
  <si>
    <t>001529</t>
  </si>
  <si>
    <t>001384</t>
  </si>
  <si>
    <t>001375</t>
  </si>
  <si>
    <t>001547</t>
  </si>
  <si>
    <t>001559</t>
  </si>
  <si>
    <t>Binding Machine</t>
  </si>
  <si>
    <t>000980</t>
  </si>
  <si>
    <t>Office Chair</t>
  </si>
  <si>
    <t>001520</t>
  </si>
  <si>
    <t>001518</t>
  </si>
  <si>
    <t>001519</t>
  </si>
  <si>
    <t>001552</t>
  </si>
  <si>
    <t>001537</t>
  </si>
  <si>
    <t>001517</t>
  </si>
  <si>
    <t>001535</t>
  </si>
  <si>
    <t>001546</t>
  </si>
  <si>
    <t>001536</t>
  </si>
  <si>
    <t>001522</t>
  </si>
  <si>
    <t>001533</t>
  </si>
  <si>
    <t>001523</t>
  </si>
  <si>
    <t>Chair With Arms</t>
  </si>
  <si>
    <t>002321</t>
  </si>
  <si>
    <t>002322</t>
  </si>
  <si>
    <t>002323</t>
  </si>
  <si>
    <t>002324</t>
  </si>
  <si>
    <t>002325</t>
  </si>
  <si>
    <t>002326</t>
  </si>
  <si>
    <t>Table</t>
  </si>
  <si>
    <t>001541</t>
  </si>
  <si>
    <t>002327</t>
  </si>
  <si>
    <t>Human Resources &amp; Corporate (Payroll)</t>
  </si>
  <si>
    <t>001542</t>
  </si>
  <si>
    <t>001532</t>
  </si>
  <si>
    <t>Chair with Arms</t>
  </si>
  <si>
    <t>001465</t>
  </si>
  <si>
    <t>Human Resources &amp; Corporate (Boardroom)</t>
  </si>
  <si>
    <t>Boardroom Table</t>
  </si>
  <si>
    <t>001563</t>
  </si>
  <si>
    <t>Human Resources &amp; Corporate (Boardroom</t>
  </si>
  <si>
    <t>001558</t>
  </si>
  <si>
    <t>001459</t>
  </si>
  <si>
    <t>001554</t>
  </si>
  <si>
    <t>Human Resources&amp; Corporate (Boardroom)</t>
  </si>
  <si>
    <t>001544</t>
  </si>
  <si>
    <t>001526</t>
  </si>
  <si>
    <t>001514</t>
  </si>
  <si>
    <t>001560</t>
  </si>
  <si>
    <t>001561</t>
  </si>
  <si>
    <t>002382</t>
  </si>
  <si>
    <t>Small Round Table</t>
  </si>
  <si>
    <t>001461</t>
  </si>
  <si>
    <t>Small Office Chair</t>
  </si>
  <si>
    <t>001562</t>
  </si>
  <si>
    <t>001550</t>
  </si>
  <si>
    <t>001524</t>
  </si>
  <si>
    <t>002282</t>
  </si>
  <si>
    <t>Front Office</t>
  </si>
  <si>
    <t>001462</t>
  </si>
  <si>
    <t>001463</t>
  </si>
  <si>
    <t>001464</t>
  </si>
  <si>
    <t>Suggestion Box</t>
  </si>
  <si>
    <t>001466</t>
  </si>
  <si>
    <t>4 Seat Waiting Bench</t>
  </si>
  <si>
    <t>001467</t>
  </si>
  <si>
    <t>001468</t>
  </si>
  <si>
    <t>001469</t>
  </si>
  <si>
    <t>Long Table</t>
  </si>
  <si>
    <t>001470</t>
  </si>
  <si>
    <t>001534</t>
  </si>
  <si>
    <t>001556</t>
  </si>
  <si>
    <t>00521</t>
  </si>
  <si>
    <t>001538</t>
  </si>
  <si>
    <t xml:space="preserve">Human Resources &amp; Corporate </t>
  </si>
  <si>
    <t>001457</t>
  </si>
  <si>
    <t>Storing Cupboard</t>
  </si>
  <si>
    <t>001475</t>
  </si>
  <si>
    <t>Office Safe</t>
  </si>
  <si>
    <t>002289</t>
  </si>
  <si>
    <t>002152</t>
  </si>
  <si>
    <t>Connected Table With Drawer</t>
  </si>
  <si>
    <t>Finance (Debtors)</t>
  </si>
  <si>
    <t>002122</t>
  </si>
  <si>
    <t>002156</t>
  </si>
  <si>
    <t>002288</t>
  </si>
  <si>
    <t>002157</t>
  </si>
  <si>
    <t>Filing Drawer Cabinet</t>
  </si>
  <si>
    <t>002369</t>
  </si>
  <si>
    <t>001378</t>
  </si>
  <si>
    <t>2 Door Cabinet (Slide)</t>
  </si>
  <si>
    <t>001471</t>
  </si>
  <si>
    <t>Finance (Procurement)</t>
  </si>
  <si>
    <t>002284</t>
  </si>
  <si>
    <t>001516</t>
  </si>
  <si>
    <t>002283</t>
  </si>
  <si>
    <t>002054</t>
  </si>
  <si>
    <t>002053</t>
  </si>
  <si>
    <t>002136</t>
  </si>
  <si>
    <t>Finance (Creditors)</t>
  </si>
  <si>
    <t>002150</t>
  </si>
  <si>
    <t>002147</t>
  </si>
  <si>
    <t>002051</t>
  </si>
  <si>
    <t>002055</t>
  </si>
  <si>
    <t>001376</t>
  </si>
  <si>
    <t>002142</t>
  </si>
  <si>
    <t>001525</t>
  </si>
  <si>
    <t>002280</t>
  </si>
  <si>
    <t>001543</t>
  </si>
  <si>
    <t>002273</t>
  </si>
  <si>
    <t>001473</t>
  </si>
  <si>
    <t>002285</t>
  </si>
  <si>
    <t>002140</t>
  </si>
  <si>
    <t>002141</t>
  </si>
  <si>
    <t>002139</t>
  </si>
  <si>
    <t>002052</t>
  </si>
  <si>
    <t>Desk</t>
  </si>
  <si>
    <t>002087</t>
  </si>
  <si>
    <t>002086</t>
  </si>
  <si>
    <t>002095</t>
  </si>
  <si>
    <t>002112</t>
  </si>
  <si>
    <t>002085</t>
  </si>
  <si>
    <t>002091</t>
  </si>
  <si>
    <t>002079</t>
  </si>
  <si>
    <t>002084</t>
  </si>
  <si>
    <t>002081</t>
  </si>
  <si>
    <t>002073</t>
  </si>
  <si>
    <t>002083</t>
  </si>
  <si>
    <t>002082</t>
  </si>
  <si>
    <t>002096</t>
  </si>
  <si>
    <t>002094</t>
  </si>
  <si>
    <t>002090</t>
  </si>
  <si>
    <t>002077</t>
  </si>
  <si>
    <t>002092</t>
  </si>
  <si>
    <t>002089</t>
  </si>
  <si>
    <t>002074</t>
  </si>
  <si>
    <t>002093</t>
  </si>
  <si>
    <t>002088</t>
  </si>
  <si>
    <t>002080</t>
  </si>
  <si>
    <t>002078</t>
  </si>
  <si>
    <t>002115</t>
  </si>
  <si>
    <t>002076</t>
  </si>
  <si>
    <t>002114</t>
  </si>
  <si>
    <t>Wooden Podium Stand</t>
  </si>
  <si>
    <t>Desk with 6 Drawers</t>
  </si>
  <si>
    <t>002113</t>
  </si>
  <si>
    <t>002072</t>
  </si>
  <si>
    <t>002108</t>
  </si>
  <si>
    <t>002110</t>
  </si>
  <si>
    <t>002105</t>
  </si>
  <si>
    <t>002100</t>
  </si>
  <si>
    <t>002109</t>
  </si>
  <si>
    <t xml:space="preserve">Chair with Arms </t>
  </si>
  <si>
    <t>002106</t>
  </si>
  <si>
    <t>002104</t>
  </si>
  <si>
    <t>002107</t>
  </si>
  <si>
    <t>002103</t>
  </si>
  <si>
    <t>002102</t>
  </si>
  <si>
    <t>002099</t>
  </si>
  <si>
    <t>002101</t>
  </si>
  <si>
    <t>002097</t>
  </si>
  <si>
    <t>001237</t>
  </si>
  <si>
    <t>001238</t>
  </si>
  <si>
    <t>001239</t>
  </si>
  <si>
    <t>2 Door Storing Cabinet</t>
  </si>
  <si>
    <t>001242</t>
  </si>
  <si>
    <t>001241</t>
  </si>
  <si>
    <t>001245</t>
  </si>
  <si>
    <t>Couch (Double)</t>
  </si>
  <si>
    <t>001247</t>
  </si>
  <si>
    <t>001246</t>
  </si>
  <si>
    <t>001312</t>
  </si>
  <si>
    <t>001311</t>
  </si>
  <si>
    <t>001313</t>
  </si>
  <si>
    <t>001253</t>
  </si>
  <si>
    <t>001255</t>
  </si>
  <si>
    <t>001330</t>
  </si>
  <si>
    <t>Couch (Single)</t>
  </si>
  <si>
    <t>001250</t>
  </si>
  <si>
    <t>001249</t>
  </si>
  <si>
    <t>Wooden Office Desk</t>
  </si>
  <si>
    <t xml:space="preserve">Plastic Chair </t>
  </si>
  <si>
    <t>001265</t>
  </si>
  <si>
    <t>001266</t>
  </si>
  <si>
    <t>001267</t>
  </si>
  <si>
    <t>001268</t>
  </si>
  <si>
    <t>001269</t>
  </si>
  <si>
    <t>001270</t>
  </si>
  <si>
    <t>001271</t>
  </si>
  <si>
    <t>001272</t>
  </si>
  <si>
    <t>001273</t>
  </si>
  <si>
    <t>001274</t>
  </si>
  <si>
    <t>001275</t>
  </si>
  <si>
    <t>001276</t>
  </si>
  <si>
    <t>001277</t>
  </si>
  <si>
    <t>001278</t>
  </si>
  <si>
    <t>001279</t>
  </si>
  <si>
    <t>001280</t>
  </si>
  <si>
    <t>001281</t>
  </si>
  <si>
    <t>001282</t>
  </si>
  <si>
    <t>001283</t>
  </si>
  <si>
    <t>001284</t>
  </si>
  <si>
    <t>001285</t>
  </si>
  <si>
    <t>001286</t>
  </si>
  <si>
    <t>001287</t>
  </si>
  <si>
    <t>001288</t>
  </si>
  <si>
    <t>001289</t>
  </si>
  <si>
    <t>001290</t>
  </si>
  <si>
    <t>001291</t>
  </si>
  <si>
    <t>001292</t>
  </si>
  <si>
    <t>001293</t>
  </si>
  <si>
    <t>001294</t>
  </si>
  <si>
    <t>001295</t>
  </si>
  <si>
    <t>001296</t>
  </si>
  <si>
    <t>001297</t>
  </si>
  <si>
    <t>001298</t>
  </si>
  <si>
    <t>001299</t>
  </si>
  <si>
    <t>001300</t>
  </si>
  <si>
    <t>001301</t>
  </si>
  <si>
    <t>001302</t>
  </si>
  <si>
    <t>Wooden Table</t>
  </si>
  <si>
    <t>Food Shelve</t>
  </si>
  <si>
    <t>001307</t>
  </si>
  <si>
    <t>Stretcher</t>
  </si>
  <si>
    <t>002359</t>
  </si>
  <si>
    <t>001314</t>
  </si>
  <si>
    <t>Blinds</t>
  </si>
  <si>
    <t>002386</t>
  </si>
  <si>
    <t>002384</t>
  </si>
  <si>
    <t>Gas Stove</t>
  </si>
  <si>
    <t>Notice Board</t>
  </si>
  <si>
    <t>002461</t>
  </si>
  <si>
    <t xml:space="preserve">Steel Table </t>
  </si>
  <si>
    <t xml:space="preserve">Gas Bottle 48kg </t>
  </si>
  <si>
    <t>001328</t>
  </si>
  <si>
    <t>2 Sided Benches</t>
  </si>
  <si>
    <t>001318</t>
  </si>
  <si>
    <t>001319</t>
  </si>
  <si>
    <t>001320</t>
  </si>
  <si>
    <t>001321</t>
  </si>
  <si>
    <t>001322</t>
  </si>
  <si>
    <t>001323</t>
  </si>
  <si>
    <t>Bunk Bed</t>
  </si>
  <si>
    <t>001258</t>
  </si>
  <si>
    <t>001257</t>
  </si>
  <si>
    <t>001261</t>
  </si>
  <si>
    <t>Small Table</t>
  </si>
  <si>
    <t>001248</t>
  </si>
  <si>
    <t>001478</t>
  </si>
  <si>
    <t>001487</t>
  </si>
  <si>
    <t>001480</t>
  </si>
  <si>
    <t>001479</t>
  </si>
  <si>
    <t>001477</t>
  </si>
  <si>
    <t>Small Side Table</t>
  </si>
  <si>
    <t>001481</t>
  </si>
  <si>
    <t>Mounted Office Desk</t>
  </si>
  <si>
    <t>001513</t>
  </si>
  <si>
    <t>001482</t>
  </si>
  <si>
    <t>002429</t>
  </si>
  <si>
    <t>Small Safe</t>
  </si>
  <si>
    <t>001483</t>
  </si>
  <si>
    <t>002428</t>
  </si>
  <si>
    <t>2 Door (Slide) Cupboard</t>
  </si>
  <si>
    <t>001484</t>
  </si>
  <si>
    <t>001485</t>
  </si>
  <si>
    <t>002444</t>
  </si>
  <si>
    <t>001501</t>
  </si>
  <si>
    <t>001390</t>
  </si>
  <si>
    <t>002450</t>
  </si>
  <si>
    <t xml:space="preserve">Orwetoveni </t>
  </si>
  <si>
    <t>001389</t>
  </si>
  <si>
    <t>Filing Cabinet</t>
  </si>
  <si>
    <t>001386</t>
  </si>
  <si>
    <t>001503</t>
  </si>
  <si>
    <t>001502</t>
  </si>
  <si>
    <t>2 Door Cabinet</t>
  </si>
  <si>
    <t>001394</t>
  </si>
  <si>
    <t>Office Desk with Drawers</t>
  </si>
  <si>
    <t>002302</t>
  </si>
  <si>
    <t>4 Drawer Cabinet</t>
  </si>
  <si>
    <t>002236</t>
  </si>
  <si>
    <t>001393</t>
  </si>
  <si>
    <t>001395</t>
  </si>
  <si>
    <t>Orwetoveni Peace Room</t>
  </si>
  <si>
    <t>Storage Cabinet</t>
  </si>
  <si>
    <t>001500</t>
  </si>
  <si>
    <t>002300</t>
  </si>
  <si>
    <t>Orange Chair</t>
  </si>
  <si>
    <t>001847</t>
  </si>
  <si>
    <t>Bed</t>
  </si>
  <si>
    <t>Orwetoveni DW Office</t>
  </si>
  <si>
    <t>001388</t>
  </si>
  <si>
    <t>001387</t>
  </si>
  <si>
    <t>002432</t>
  </si>
  <si>
    <t>001498</t>
  </si>
  <si>
    <t>001845</t>
  </si>
  <si>
    <t>001490</t>
  </si>
  <si>
    <t>Orwetoveni Boardroom</t>
  </si>
  <si>
    <t>Attached Chairs (3)</t>
  </si>
  <si>
    <t>002439</t>
  </si>
  <si>
    <t>002438</t>
  </si>
  <si>
    <t>001504</t>
  </si>
  <si>
    <t>Cupboard</t>
  </si>
  <si>
    <t>001512</t>
  </si>
  <si>
    <t>Square Table</t>
  </si>
  <si>
    <t>001510</t>
  </si>
  <si>
    <t>Round Table</t>
  </si>
  <si>
    <t>001509</t>
  </si>
  <si>
    <t>Book Shelf</t>
  </si>
  <si>
    <t>002454</t>
  </si>
  <si>
    <t>HR &amp; Corporate Chamber Council</t>
  </si>
  <si>
    <t>Black Plastic Chair</t>
  </si>
  <si>
    <t>002029</t>
  </si>
  <si>
    <t>Lecrure Hall</t>
  </si>
  <si>
    <t>002030</t>
  </si>
  <si>
    <t>002031</t>
  </si>
  <si>
    <t>002032</t>
  </si>
  <si>
    <t>002033</t>
  </si>
  <si>
    <t>002034</t>
  </si>
  <si>
    <t>002035</t>
  </si>
  <si>
    <t>002036</t>
  </si>
  <si>
    <t>002037</t>
  </si>
  <si>
    <t>002038</t>
  </si>
  <si>
    <t>002039</t>
  </si>
  <si>
    <t>002040</t>
  </si>
  <si>
    <t>002041</t>
  </si>
  <si>
    <t>002042</t>
  </si>
  <si>
    <t>002043</t>
  </si>
  <si>
    <t>002044</t>
  </si>
  <si>
    <t>002045</t>
  </si>
  <si>
    <t>002046</t>
  </si>
  <si>
    <t xml:space="preserve">Black Plastic Chair </t>
  </si>
  <si>
    <t>002047</t>
  </si>
  <si>
    <t>002048</t>
  </si>
  <si>
    <t>002049</t>
  </si>
  <si>
    <t>001416</t>
  </si>
  <si>
    <t>001424</t>
  </si>
  <si>
    <t>Glass Table</t>
  </si>
  <si>
    <t>001419</t>
  </si>
  <si>
    <t>6 Door Storing Cuboard</t>
  </si>
  <si>
    <t>001418</t>
  </si>
  <si>
    <t>Bookshelf</t>
  </si>
  <si>
    <t>001401</t>
  </si>
  <si>
    <t>001414</t>
  </si>
  <si>
    <t>001449</t>
  </si>
  <si>
    <t>Swivel office Chair</t>
  </si>
  <si>
    <t>001399</t>
  </si>
  <si>
    <t>001450</t>
  </si>
  <si>
    <t>001452</t>
  </si>
  <si>
    <t>001410</t>
  </si>
  <si>
    <t>001413</t>
  </si>
  <si>
    <t>White Board</t>
  </si>
  <si>
    <t>001453</t>
  </si>
  <si>
    <t>Office Swivel Chairs</t>
  </si>
  <si>
    <t>Cubic Table</t>
  </si>
  <si>
    <t>001396</t>
  </si>
  <si>
    <t>Camera South entrance</t>
  </si>
  <si>
    <t>000398</t>
  </si>
  <si>
    <t>Camera North entrance</t>
  </si>
  <si>
    <t>000397</t>
  </si>
  <si>
    <t>Swivel Chair</t>
  </si>
  <si>
    <t>002225</t>
  </si>
  <si>
    <t>Black Chair</t>
  </si>
  <si>
    <t>002473</t>
  </si>
  <si>
    <t>002470</t>
  </si>
  <si>
    <t>002165</t>
  </si>
  <si>
    <t>002468</t>
  </si>
  <si>
    <t>002226</t>
  </si>
  <si>
    <t>002227</t>
  </si>
  <si>
    <t>Wooden Bookshelf</t>
  </si>
  <si>
    <t>001370</t>
  </si>
  <si>
    <t>001511</t>
  </si>
  <si>
    <t>002234</t>
  </si>
  <si>
    <t>Wooden Desk with drawers</t>
  </si>
  <si>
    <t>002235</t>
  </si>
  <si>
    <t>002467</t>
  </si>
  <si>
    <t>002317</t>
  </si>
  <si>
    <t>002232</t>
  </si>
  <si>
    <t>002231</t>
  </si>
  <si>
    <t>000697</t>
  </si>
  <si>
    <t xml:space="preserve">Blue Wooden With Arms </t>
  </si>
  <si>
    <t>Book Cuboard</t>
  </si>
  <si>
    <t>002241</t>
  </si>
  <si>
    <t>002246</t>
  </si>
  <si>
    <t>002244</t>
  </si>
  <si>
    <t>002242</t>
  </si>
  <si>
    <t>002240</t>
  </si>
  <si>
    <t>002243</t>
  </si>
  <si>
    <t>Round Wooden Table</t>
  </si>
  <si>
    <t>002238</t>
  </si>
  <si>
    <t>000710</t>
  </si>
  <si>
    <t>000709</t>
  </si>
  <si>
    <t>000708</t>
  </si>
  <si>
    <t>000707</t>
  </si>
  <si>
    <t>2 Door Storing Cupboard</t>
  </si>
  <si>
    <t>002219</t>
  </si>
  <si>
    <t>002233</t>
  </si>
  <si>
    <t>002228</t>
  </si>
  <si>
    <t>002190</t>
  </si>
  <si>
    <t>Four Drawer Storing Cabinet</t>
  </si>
  <si>
    <t>002217</t>
  </si>
  <si>
    <t>002216</t>
  </si>
  <si>
    <t>002215</t>
  </si>
  <si>
    <t>002214</t>
  </si>
  <si>
    <t>002213</t>
  </si>
  <si>
    <t>002212</t>
  </si>
  <si>
    <t>002237</t>
  </si>
  <si>
    <t>002422</t>
  </si>
  <si>
    <t>002423</t>
  </si>
  <si>
    <t>002211</t>
  </si>
  <si>
    <t>002210</t>
  </si>
  <si>
    <t>002202</t>
  </si>
  <si>
    <t>002424</t>
  </si>
  <si>
    <t>002426</t>
  </si>
  <si>
    <t>002425</t>
  </si>
  <si>
    <t>002203</t>
  </si>
  <si>
    <t>002204</t>
  </si>
  <si>
    <t>002205</t>
  </si>
  <si>
    <t>002206</t>
  </si>
  <si>
    <t>002207</t>
  </si>
  <si>
    <t>002208</t>
  </si>
  <si>
    <t>002209</t>
  </si>
  <si>
    <t>002218</t>
  </si>
  <si>
    <t>002192</t>
  </si>
  <si>
    <t>002195</t>
  </si>
  <si>
    <t>Steel Drawer Cabinet</t>
  </si>
  <si>
    <t>002196</t>
  </si>
  <si>
    <t>Steel Drawer Filling Cabinet</t>
  </si>
  <si>
    <t>002197</t>
  </si>
  <si>
    <t xml:space="preserve">Water </t>
  </si>
  <si>
    <t>002247</t>
  </si>
  <si>
    <t>002249</t>
  </si>
  <si>
    <t>002248</t>
  </si>
  <si>
    <t>Wooden Chair with Arms</t>
  </si>
  <si>
    <t>002251</t>
  </si>
  <si>
    <t>Water</t>
  </si>
  <si>
    <t xml:space="preserve">4 Door wooden cupboard </t>
  </si>
  <si>
    <t xml:space="preserve">Office Desk </t>
  </si>
  <si>
    <t>002181</t>
  </si>
  <si>
    <t>Armless Chair</t>
  </si>
  <si>
    <t>001367</t>
  </si>
  <si>
    <t>002175</t>
  </si>
  <si>
    <t>2 Door Cupboard</t>
  </si>
  <si>
    <t>002177</t>
  </si>
  <si>
    <t>002178</t>
  </si>
  <si>
    <t>5 Door Cupboard</t>
  </si>
  <si>
    <t>001369</t>
  </si>
  <si>
    <t>001364</t>
  </si>
  <si>
    <t>4 Door Cupboard</t>
  </si>
  <si>
    <t>002230</t>
  </si>
  <si>
    <t>L-Shape Desk</t>
  </si>
  <si>
    <t>001363</t>
  </si>
  <si>
    <t>001365</t>
  </si>
  <si>
    <t>Storage Cupboard</t>
  </si>
  <si>
    <t>Wooden Small Desk</t>
  </si>
  <si>
    <t>002294</t>
  </si>
  <si>
    <t>002290</t>
  </si>
  <si>
    <t>002291</t>
  </si>
  <si>
    <t>002174</t>
  </si>
  <si>
    <t>002292</t>
  </si>
  <si>
    <t>Wooden Desk</t>
  </si>
  <si>
    <t>High Table</t>
  </si>
  <si>
    <t>002361</t>
  </si>
  <si>
    <t>001366</t>
  </si>
  <si>
    <t>Wooden Cupboards</t>
  </si>
  <si>
    <t>001489</t>
  </si>
  <si>
    <t xml:space="preserve">Wooden Chair </t>
  </si>
  <si>
    <t>002170</t>
  </si>
  <si>
    <t>002169</t>
  </si>
  <si>
    <t>002176</t>
  </si>
  <si>
    <t>002258</t>
  </si>
  <si>
    <t>Small Swivel Chair</t>
  </si>
  <si>
    <t>002257</t>
  </si>
  <si>
    <t>002256</t>
  </si>
  <si>
    <t>Steel Cupboard</t>
  </si>
  <si>
    <t>002262</t>
  </si>
  <si>
    <t>002255</t>
  </si>
  <si>
    <t>002264</t>
  </si>
  <si>
    <t>2 Door Steel Cupboard</t>
  </si>
  <si>
    <t>002260</t>
  </si>
  <si>
    <t>Steel shelf</t>
  </si>
  <si>
    <t>002263</t>
  </si>
  <si>
    <t>Heavy Duty Metal Shelves</t>
  </si>
  <si>
    <t>Metal Table</t>
  </si>
  <si>
    <t>Wooden Shelf</t>
  </si>
  <si>
    <t>Metal Storage Lockers</t>
  </si>
  <si>
    <t>002270</t>
  </si>
  <si>
    <t>Workshop (Parks &amp; Gardens)</t>
  </si>
  <si>
    <t>Small Red Wooden Chair</t>
  </si>
  <si>
    <t>Table With Drawers</t>
  </si>
  <si>
    <t>002158</t>
  </si>
  <si>
    <t>Steel Table</t>
  </si>
  <si>
    <t>002161</t>
  </si>
  <si>
    <t>002198</t>
  </si>
  <si>
    <t>002201</t>
  </si>
  <si>
    <t>002200</t>
  </si>
  <si>
    <t>4 Glass Door Cupboard</t>
  </si>
  <si>
    <t>002167</t>
  </si>
  <si>
    <t>002199</t>
  </si>
  <si>
    <t>001351</t>
  </si>
  <si>
    <t>001358</t>
  </si>
  <si>
    <t>001357</t>
  </si>
  <si>
    <t>001345</t>
  </si>
  <si>
    <t>Computer Desk</t>
  </si>
  <si>
    <t>001362</t>
  </si>
  <si>
    <t>001356</t>
  </si>
  <si>
    <t>001354</t>
  </si>
  <si>
    <t>001338</t>
  </si>
  <si>
    <t>Metal Cupboard</t>
  </si>
  <si>
    <t>001337</t>
  </si>
  <si>
    <t>001332</t>
  </si>
  <si>
    <t>001335</t>
  </si>
  <si>
    <t>001336</t>
  </si>
  <si>
    <t>001334</t>
  </si>
  <si>
    <t>001333</t>
  </si>
  <si>
    <t>001349</t>
  </si>
  <si>
    <t>001352</t>
  </si>
  <si>
    <t>001355</t>
  </si>
  <si>
    <t>Mini Kitchen Cabinet with Sink</t>
  </si>
  <si>
    <t>001350</t>
  </si>
  <si>
    <t>Metal Table with Drawers</t>
  </si>
  <si>
    <t>001340</t>
  </si>
  <si>
    <t>001346</t>
  </si>
  <si>
    <t>001347</t>
  </si>
  <si>
    <t>001339</t>
  </si>
  <si>
    <t>002305</t>
  </si>
  <si>
    <t>Club Hall</t>
  </si>
  <si>
    <t>Steel Filling Cabinet</t>
  </si>
  <si>
    <t>002306</t>
  </si>
  <si>
    <t>Camping Chair</t>
  </si>
  <si>
    <t>002307</t>
  </si>
  <si>
    <t xml:space="preserve">Bunners </t>
  </si>
  <si>
    <t>002308</t>
  </si>
  <si>
    <t>Small Plastic steps</t>
  </si>
  <si>
    <t>002309</t>
  </si>
  <si>
    <t xml:space="preserve">Steel Black Chair </t>
  </si>
  <si>
    <t>002310</t>
  </si>
  <si>
    <t>Chalkboard</t>
  </si>
  <si>
    <t>002311</t>
  </si>
  <si>
    <t>Wooden Bench Chair</t>
  </si>
  <si>
    <t>002312</t>
  </si>
  <si>
    <t>002313</t>
  </si>
  <si>
    <t>002314</t>
  </si>
  <si>
    <t>Tennis Table</t>
  </si>
  <si>
    <t>002315</t>
  </si>
  <si>
    <t>001565</t>
  </si>
  <si>
    <t>Swanervelder Hall</t>
  </si>
  <si>
    <t>001566</t>
  </si>
  <si>
    <t>001567</t>
  </si>
  <si>
    <t>001568</t>
  </si>
  <si>
    <t>001569</t>
  </si>
  <si>
    <t>001573</t>
  </si>
  <si>
    <t>001574</t>
  </si>
  <si>
    <t>001575</t>
  </si>
  <si>
    <t>001576</t>
  </si>
  <si>
    <t>001577</t>
  </si>
  <si>
    <t>001578</t>
  </si>
  <si>
    <t>001579</t>
  </si>
  <si>
    <t>001580</t>
  </si>
  <si>
    <t>001581</t>
  </si>
  <si>
    <t>001582</t>
  </si>
  <si>
    <t>001583</t>
  </si>
  <si>
    <t>001584</t>
  </si>
  <si>
    <t>001585</t>
  </si>
  <si>
    <t>001586</t>
  </si>
  <si>
    <t>001587</t>
  </si>
  <si>
    <t>001588</t>
  </si>
  <si>
    <t>001589</t>
  </si>
  <si>
    <t>001590</t>
  </si>
  <si>
    <t>001591</t>
  </si>
  <si>
    <t>001592</t>
  </si>
  <si>
    <t>001593</t>
  </si>
  <si>
    <t>001594</t>
  </si>
  <si>
    <t>001595</t>
  </si>
  <si>
    <t>001596</t>
  </si>
  <si>
    <t>001597</t>
  </si>
  <si>
    <t>001598</t>
  </si>
  <si>
    <t>001599</t>
  </si>
  <si>
    <t>001600</t>
  </si>
  <si>
    <t>001601</t>
  </si>
  <si>
    <t>001602</t>
  </si>
  <si>
    <t>001603</t>
  </si>
  <si>
    <t>001604</t>
  </si>
  <si>
    <t>001608</t>
  </si>
  <si>
    <t>001609</t>
  </si>
  <si>
    <t>001610</t>
  </si>
  <si>
    <t>001611</t>
  </si>
  <si>
    <t>001612</t>
  </si>
  <si>
    <t>001613</t>
  </si>
  <si>
    <t>001614</t>
  </si>
  <si>
    <t>001615</t>
  </si>
  <si>
    <t>001616</t>
  </si>
  <si>
    <t>001617</t>
  </si>
  <si>
    <t>001618</t>
  </si>
  <si>
    <t>001619</t>
  </si>
  <si>
    <t>001620</t>
  </si>
  <si>
    <t>001621</t>
  </si>
  <si>
    <t>001625</t>
  </si>
  <si>
    <t>001626</t>
  </si>
  <si>
    <t>001627</t>
  </si>
  <si>
    <t>001628</t>
  </si>
  <si>
    <t>001629</t>
  </si>
  <si>
    <t>001630</t>
  </si>
  <si>
    <t>001631</t>
  </si>
  <si>
    <t>001632</t>
  </si>
  <si>
    <t>001633</t>
  </si>
  <si>
    <t>001634</t>
  </si>
  <si>
    <t>001635</t>
  </si>
  <si>
    <t>001636</t>
  </si>
  <si>
    <t>001637</t>
  </si>
  <si>
    <t>001638</t>
  </si>
  <si>
    <t>001639</t>
  </si>
  <si>
    <t>001640</t>
  </si>
  <si>
    <t>001641</t>
  </si>
  <si>
    <t>001642</t>
  </si>
  <si>
    <t>001643</t>
  </si>
  <si>
    <t>001648</t>
  </si>
  <si>
    <t>001649</t>
  </si>
  <si>
    <t>001650</t>
  </si>
  <si>
    <t>001651</t>
  </si>
  <si>
    <t>001652</t>
  </si>
  <si>
    <t>001653</t>
  </si>
  <si>
    <t>001654</t>
  </si>
  <si>
    <t>001655</t>
  </si>
  <si>
    <t>001656</t>
  </si>
  <si>
    <t>001657</t>
  </si>
  <si>
    <t>001658</t>
  </si>
  <si>
    <t>001659</t>
  </si>
  <si>
    <t>001660</t>
  </si>
  <si>
    <t>001661</t>
  </si>
  <si>
    <t>001662</t>
  </si>
  <si>
    <t>001663</t>
  </si>
  <si>
    <t>001664</t>
  </si>
  <si>
    <t>001665</t>
  </si>
  <si>
    <t>001666</t>
  </si>
  <si>
    <t>001667</t>
  </si>
  <si>
    <t>001668</t>
  </si>
  <si>
    <t>001669</t>
  </si>
  <si>
    <t>001670</t>
  </si>
  <si>
    <t>001671</t>
  </si>
  <si>
    <t>001672</t>
  </si>
  <si>
    <t>001673</t>
  </si>
  <si>
    <t>001674</t>
  </si>
  <si>
    <t>001675</t>
  </si>
  <si>
    <t>001676</t>
  </si>
  <si>
    <t>001677</t>
  </si>
  <si>
    <t>001678</t>
  </si>
  <si>
    <t>001679</t>
  </si>
  <si>
    <t>001680</t>
  </si>
  <si>
    <t>001681</t>
  </si>
  <si>
    <t>001682</t>
  </si>
  <si>
    <t>001683</t>
  </si>
  <si>
    <t>001684</t>
  </si>
  <si>
    <t>001685</t>
  </si>
  <si>
    <t>001686</t>
  </si>
  <si>
    <t>001687</t>
  </si>
  <si>
    <t>001688</t>
  </si>
  <si>
    <t>001689</t>
  </si>
  <si>
    <t>001690</t>
  </si>
  <si>
    <t>001691</t>
  </si>
  <si>
    <t>001692</t>
  </si>
  <si>
    <t>001693</t>
  </si>
  <si>
    <t>001694</t>
  </si>
  <si>
    <t>001695</t>
  </si>
  <si>
    <t>001696</t>
  </si>
  <si>
    <t>001697</t>
  </si>
  <si>
    <t>001698</t>
  </si>
  <si>
    <t>001699</t>
  </si>
  <si>
    <t>001700</t>
  </si>
  <si>
    <t>001701</t>
  </si>
  <si>
    <t>001702</t>
  </si>
  <si>
    <t>001703</t>
  </si>
  <si>
    <t>001704</t>
  </si>
  <si>
    <t>001705</t>
  </si>
  <si>
    <t>001706</t>
  </si>
  <si>
    <t>001707</t>
  </si>
  <si>
    <t>001708</t>
  </si>
  <si>
    <t>001709</t>
  </si>
  <si>
    <t>001710</t>
  </si>
  <si>
    <t>001711</t>
  </si>
  <si>
    <t>001712</t>
  </si>
  <si>
    <t>001713</t>
  </si>
  <si>
    <t>001714</t>
  </si>
  <si>
    <t>001715</t>
  </si>
  <si>
    <t>001716</t>
  </si>
  <si>
    <t>001717</t>
  </si>
  <si>
    <t>001718</t>
  </si>
  <si>
    <t>001719</t>
  </si>
  <si>
    <t>001720</t>
  </si>
  <si>
    <t>001721</t>
  </si>
  <si>
    <t>001722</t>
  </si>
  <si>
    <t>001723</t>
  </si>
  <si>
    <t>001724</t>
  </si>
  <si>
    <t>001725</t>
  </si>
  <si>
    <t>001726</t>
  </si>
  <si>
    <t>001727</t>
  </si>
  <si>
    <t>001728</t>
  </si>
  <si>
    <t>001729</t>
  </si>
  <si>
    <t>001730</t>
  </si>
  <si>
    <t>001731</t>
  </si>
  <si>
    <t>001732</t>
  </si>
  <si>
    <t>001733</t>
  </si>
  <si>
    <t>001734</t>
  </si>
  <si>
    <t>001735</t>
  </si>
  <si>
    <t>001736</t>
  </si>
  <si>
    <t>001737</t>
  </si>
  <si>
    <t>001738</t>
  </si>
  <si>
    <t>001739</t>
  </si>
  <si>
    <t>001740</t>
  </si>
  <si>
    <t>001741</t>
  </si>
  <si>
    <t>001742</t>
  </si>
  <si>
    <t>001743</t>
  </si>
  <si>
    <t>001744</t>
  </si>
  <si>
    <t>001745</t>
  </si>
  <si>
    <t>001746</t>
  </si>
  <si>
    <t>001747</t>
  </si>
  <si>
    <t>001748</t>
  </si>
  <si>
    <t>001749</t>
  </si>
  <si>
    <t>001750</t>
  </si>
  <si>
    <t>001751</t>
  </si>
  <si>
    <t>001752</t>
  </si>
  <si>
    <t>001753</t>
  </si>
  <si>
    <t>001754</t>
  </si>
  <si>
    <t>001755</t>
  </si>
  <si>
    <t>001756</t>
  </si>
  <si>
    <t>001757</t>
  </si>
  <si>
    <t>001758</t>
  </si>
  <si>
    <t>001759</t>
  </si>
  <si>
    <t>001760</t>
  </si>
  <si>
    <t>001761</t>
  </si>
  <si>
    <t>001762</t>
  </si>
  <si>
    <t>001763</t>
  </si>
  <si>
    <t>001764</t>
  </si>
  <si>
    <t>001765</t>
  </si>
  <si>
    <t>001766</t>
  </si>
  <si>
    <t>001767</t>
  </si>
  <si>
    <t>001768</t>
  </si>
  <si>
    <t>001769</t>
  </si>
  <si>
    <t>001770</t>
  </si>
  <si>
    <t>001771</t>
  </si>
  <si>
    <t>001772</t>
  </si>
  <si>
    <t>001773</t>
  </si>
  <si>
    <t>001774</t>
  </si>
  <si>
    <t>001775</t>
  </si>
  <si>
    <t>001776</t>
  </si>
  <si>
    <t>001777</t>
  </si>
  <si>
    <t>001778</t>
  </si>
  <si>
    <t>001779</t>
  </si>
  <si>
    <t>001780</t>
  </si>
  <si>
    <t>001781</t>
  </si>
  <si>
    <t>001782</t>
  </si>
  <si>
    <t>001783</t>
  </si>
  <si>
    <t>001784</t>
  </si>
  <si>
    <t>001785</t>
  </si>
  <si>
    <t>001786</t>
  </si>
  <si>
    <t>001787</t>
  </si>
  <si>
    <t>001788</t>
  </si>
  <si>
    <t>001789</t>
  </si>
  <si>
    <t>001790</t>
  </si>
  <si>
    <t>001791</t>
  </si>
  <si>
    <t>001792</t>
  </si>
  <si>
    <t>001793</t>
  </si>
  <si>
    <t>001794</t>
  </si>
  <si>
    <t>001795</t>
  </si>
  <si>
    <t>001796</t>
  </si>
  <si>
    <t>001797</t>
  </si>
  <si>
    <t>001798</t>
  </si>
  <si>
    <t>001799</t>
  </si>
  <si>
    <t>001800</t>
  </si>
  <si>
    <t>001801</t>
  </si>
  <si>
    <t>001802</t>
  </si>
  <si>
    <t>001803</t>
  </si>
  <si>
    <t>001804</t>
  </si>
  <si>
    <t>Mesium</t>
  </si>
  <si>
    <t>001805</t>
  </si>
  <si>
    <t>001806</t>
  </si>
  <si>
    <t>001807</t>
  </si>
  <si>
    <t>001808</t>
  </si>
  <si>
    <t>001809</t>
  </si>
  <si>
    <t>001810</t>
  </si>
  <si>
    <t>001811</t>
  </si>
  <si>
    <t>001812</t>
  </si>
  <si>
    <t>001813</t>
  </si>
  <si>
    <t>001814</t>
  </si>
  <si>
    <t>001815</t>
  </si>
  <si>
    <t>001816</t>
  </si>
  <si>
    <t>001817</t>
  </si>
  <si>
    <t>001818</t>
  </si>
  <si>
    <t>001819</t>
  </si>
  <si>
    <t>001820</t>
  </si>
  <si>
    <t>001821</t>
  </si>
  <si>
    <t>001822</t>
  </si>
  <si>
    <t>001823</t>
  </si>
  <si>
    <t>001824</t>
  </si>
  <si>
    <t>001825</t>
  </si>
  <si>
    <t>001826</t>
  </si>
  <si>
    <t>001827</t>
  </si>
  <si>
    <t>001828</t>
  </si>
  <si>
    <t>001829</t>
  </si>
  <si>
    <t>001830</t>
  </si>
  <si>
    <t>001831</t>
  </si>
  <si>
    <t>001832</t>
  </si>
  <si>
    <t>001833</t>
  </si>
  <si>
    <t>001834</t>
  </si>
  <si>
    <t>001835</t>
  </si>
  <si>
    <t>001836</t>
  </si>
  <si>
    <t>001837</t>
  </si>
  <si>
    <t>001838</t>
  </si>
  <si>
    <t>001839</t>
  </si>
  <si>
    <t>001840</t>
  </si>
  <si>
    <t>001841</t>
  </si>
  <si>
    <t>001842</t>
  </si>
  <si>
    <t>001843</t>
  </si>
  <si>
    <t>001844</t>
  </si>
  <si>
    <t>001846</t>
  </si>
  <si>
    <t>001848</t>
  </si>
  <si>
    <t>001849</t>
  </si>
  <si>
    <t>001850</t>
  </si>
  <si>
    <t>Square Tables</t>
  </si>
  <si>
    <t>Round Tables</t>
  </si>
  <si>
    <t xml:space="preserve">Paresis Park </t>
  </si>
  <si>
    <t>001871</t>
  </si>
  <si>
    <t>Paresis Park Hall</t>
  </si>
  <si>
    <t>001872</t>
  </si>
  <si>
    <t>001873</t>
  </si>
  <si>
    <t>001874</t>
  </si>
  <si>
    <t>001875</t>
  </si>
  <si>
    <t>001876</t>
  </si>
  <si>
    <t>001877</t>
  </si>
  <si>
    <t>001878</t>
  </si>
  <si>
    <t>001879</t>
  </si>
  <si>
    <t>001880</t>
  </si>
  <si>
    <t>001881</t>
  </si>
  <si>
    <t>001882</t>
  </si>
  <si>
    <t>001883</t>
  </si>
  <si>
    <t>001884</t>
  </si>
  <si>
    <t>001885</t>
  </si>
  <si>
    <t>001886</t>
  </si>
  <si>
    <t>001887</t>
  </si>
  <si>
    <t>001888</t>
  </si>
  <si>
    <t>001889</t>
  </si>
  <si>
    <t>001890</t>
  </si>
  <si>
    <t>001891</t>
  </si>
  <si>
    <t>001892</t>
  </si>
  <si>
    <t>001893</t>
  </si>
  <si>
    <t>001894</t>
  </si>
  <si>
    <t>001895</t>
  </si>
  <si>
    <t>001896</t>
  </si>
  <si>
    <t>001897</t>
  </si>
  <si>
    <t>001898</t>
  </si>
  <si>
    <t>001899</t>
  </si>
  <si>
    <t>001900</t>
  </si>
  <si>
    <t>001901</t>
  </si>
  <si>
    <t>001902</t>
  </si>
  <si>
    <t>001903</t>
  </si>
  <si>
    <t>001904</t>
  </si>
  <si>
    <t>001905</t>
  </si>
  <si>
    <t>001906</t>
  </si>
  <si>
    <t>001907</t>
  </si>
  <si>
    <t>001908</t>
  </si>
  <si>
    <t>001909</t>
  </si>
  <si>
    <t>001910</t>
  </si>
  <si>
    <t>001911</t>
  </si>
  <si>
    <t>001912</t>
  </si>
  <si>
    <t>001913</t>
  </si>
  <si>
    <t>001914</t>
  </si>
  <si>
    <t>001915</t>
  </si>
  <si>
    <t>001916</t>
  </si>
  <si>
    <t>001917</t>
  </si>
  <si>
    <t>001918</t>
  </si>
  <si>
    <t>001919</t>
  </si>
  <si>
    <t>001920</t>
  </si>
  <si>
    <t>001921</t>
  </si>
  <si>
    <t>001922</t>
  </si>
  <si>
    <t>001923</t>
  </si>
  <si>
    <t>001924</t>
  </si>
  <si>
    <t>001925</t>
  </si>
  <si>
    <t>001926</t>
  </si>
  <si>
    <t>001927</t>
  </si>
  <si>
    <t>001928</t>
  </si>
  <si>
    <t>001929</t>
  </si>
  <si>
    <t>001930</t>
  </si>
  <si>
    <t>001931</t>
  </si>
  <si>
    <t>001932</t>
  </si>
  <si>
    <t>001933</t>
  </si>
  <si>
    <t>001934</t>
  </si>
  <si>
    <t>001935</t>
  </si>
  <si>
    <t>001936</t>
  </si>
  <si>
    <t>001937</t>
  </si>
  <si>
    <t>001938</t>
  </si>
  <si>
    <t>001939</t>
  </si>
  <si>
    <t>001940</t>
  </si>
  <si>
    <t>001941</t>
  </si>
  <si>
    <t>001942</t>
  </si>
  <si>
    <t>001943</t>
  </si>
  <si>
    <t>001944</t>
  </si>
  <si>
    <t>001945</t>
  </si>
  <si>
    <t>001946</t>
  </si>
  <si>
    <t>001947</t>
  </si>
  <si>
    <t>001948</t>
  </si>
  <si>
    <t>001949</t>
  </si>
  <si>
    <t>001950</t>
  </si>
  <si>
    <t>001951</t>
  </si>
  <si>
    <t>001952</t>
  </si>
  <si>
    <t>001953</t>
  </si>
  <si>
    <t>001954</t>
  </si>
  <si>
    <t>001955</t>
  </si>
  <si>
    <t>001956</t>
  </si>
  <si>
    <t>001957</t>
  </si>
  <si>
    <t>001958</t>
  </si>
  <si>
    <t>001959</t>
  </si>
  <si>
    <t>001960</t>
  </si>
  <si>
    <t>001961</t>
  </si>
  <si>
    <t>001962</t>
  </si>
  <si>
    <t>001963</t>
  </si>
  <si>
    <t>001964</t>
  </si>
  <si>
    <t>001965</t>
  </si>
  <si>
    <t>001966</t>
  </si>
  <si>
    <t>001967</t>
  </si>
  <si>
    <t>001968</t>
  </si>
  <si>
    <t>001969</t>
  </si>
  <si>
    <t>001970</t>
  </si>
  <si>
    <t>001971</t>
  </si>
  <si>
    <t>001972</t>
  </si>
  <si>
    <t>001973</t>
  </si>
  <si>
    <t>001974</t>
  </si>
  <si>
    <t>001975</t>
  </si>
  <si>
    <t>001976</t>
  </si>
  <si>
    <t>001977</t>
  </si>
  <si>
    <t>001978</t>
  </si>
  <si>
    <t>001979</t>
  </si>
  <si>
    <t>001980</t>
  </si>
  <si>
    <t>001981</t>
  </si>
  <si>
    <t>001982</t>
  </si>
  <si>
    <t>001983</t>
  </si>
  <si>
    <t>001984</t>
  </si>
  <si>
    <t>001985</t>
  </si>
  <si>
    <t>001986</t>
  </si>
  <si>
    <t>001987</t>
  </si>
  <si>
    <t>001988</t>
  </si>
  <si>
    <t>001989</t>
  </si>
  <si>
    <t>001990</t>
  </si>
  <si>
    <t>001991</t>
  </si>
  <si>
    <t>001992</t>
  </si>
  <si>
    <t>001993</t>
  </si>
  <si>
    <t>001994</t>
  </si>
  <si>
    <t>001995</t>
  </si>
  <si>
    <t>001996</t>
  </si>
  <si>
    <t>001997</t>
  </si>
  <si>
    <t>001998</t>
  </si>
  <si>
    <t>001999</t>
  </si>
  <si>
    <t>002000</t>
  </si>
  <si>
    <t>002001</t>
  </si>
  <si>
    <t>002002</t>
  </si>
  <si>
    <t>002003</t>
  </si>
  <si>
    <t>002004</t>
  </si>
  <si>
    <t>002005</t>
  </si>
  <si>
    <t>002006</t>
  </si>
  <si>
    <t>002007</t>
  </si>
  <si>
    <t>002008</t>
  </si>
  <si>
    <t>002009</t>
  </si>
  <si>
    <t>002010</t>
  </si>
  <si>
    <t>002011</t>
  </si>
  <si>
    <t>002012</t>
  </si>
  <si>
    <t>002013</t>
  </si>
  <si>
    <t>002014</t>
  </si>
  <si>
    <t>002015</t>
  </si>
  <si>
    <t>002016</t>
  </si>
  <si>
    <t>002017</t>
  </si>
  <si>
    <t>002018</t>
  </si>
  <si>
    <t>002019</t>
  </si>
  <si>
    <t>002020</t>
  </si>
  <si>
    <t xml:space="preserve">Chair Without Arms </t>
  </si>
  <si>
    <t>002328</t>
  </si>
  <si>
    <t>002329</t>
  </si>
  <si>
    <t>002330</t>
  </si>
  <si>
    <t>002331</t>
  </si>
  <si>
    <t>002332</t>
  </si>
  <si>
    <t>002333</t>
  </si>
  <si>
    <t>002334</t>
  </si>
  <si>
    <t>002335</t>
  </si>
  <si>
    <t>Small plastic steps</t>
  </si>
  <si>
    <t>002336</t>
  </si>
  <si>
    <t>002337</t>
  </si>
  <si>
    <t>002338</t>
  </si>
  <si>
    <t>002339</t>
  </si>
  <si>
    <t>002340</t>
  </si>
  <si>
    <t>002341</t>
  </si>
  <si>
    <t>002342</t>
  </si>
  <si>
    <t xml:space="preserve">Steel Black Chair  </t>
  </si>
  <si>
    <t>002343</t>
  </si>
  <si>
    <t>002344</t>
  </si>
  <si>
    <t>002345</t>
  </si>
  <si>
    <t>002346</t>
  </si>
  <si>
    <t xml:space="preserve"> OTHER LIABILITIES </t>
  </si>
  <si>
    <t>N 2861 OT</t>
  </si>
  <si>
    <t>Almera 1.5 Acenta A/T</t>
  </si>
  <si>
    <t>GLE 400d 4MATIC</t>
  </si>
  <si>
    <t>Laude NA</t>
  </si>
  <si>
    <t>N 8583 W</t>
  </si>
  <si>
    <t>Land Cruiser 200 V8 A/T</t>
  </si>
  <si>
    <t>N 131 361 W</t>
  </si>
  <si>
    <t>Hilux 3.0 D-4D D/C 4x4 A/T</t>
  </si>
  <si>
    <t xml:space="preserve">Stock -  Watermeters                          </t>
  </si>
  <si>
    <t>001078</t>
  </si>
  <si>
    <t>Mark X  Breathhalyzer</t>
  </si>
  <si>
    <t xml:space="preserve">Video conferencing set </t>
  </si>
  <si>
    <t>Samsung Smart TV</t>
  </si>
  <si>
    <t>SAMUA85DU7000</t>
  </si>
  <si>
    <t>AVEVC520P3</t>
  </si>
  <si>
    <t>Temporary disability total cover - min 1 week earnings(total cost to company), max 52 weeks earnings</t>
  </si>
  <si>
    <t xml:space="preserve">Volunteers / Contract workers </t>
  </si>
  <si>
    <t>PERSONNEL ACCIDENT COVER</t>
  </si>
  <si>
    <t>N 307 OM</t>
  </si>
  <si>
    <t>Land Cruiser Prado VX 4.0V6</t>
  </si>
  <si>
    <t>N 96709 W</t>
  </si>
  <si>
    <t>VW Polo VIVO</t>
  </si>
  <si>
    <t>Valuationcost</t>
  </si>
  <si>
    <t>77 220.00</t>
  </si>
  <si>
    <t>Stock -  Watermeters                            37388</t>
  </si>
  <si>
    <t>002997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</si>
</sst>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  <numFmt numFmtId="167" formatCode="_ * #,##0_ ;_ * \-#,##0_ ;_ * &quot;-&quot;??_ ;_ @_ "/>
    <numFmt numFmtId="168" formatCode="_ &quot;N$&quot;\ * #,##0.00_ ;_ &quot;N$&quot;\ * \-#,##0.00_ ;_ &quot;N$&quot;\ * &quot;-&quot;??_ ;_ @_ "/>
    <numFmt numFmtId="169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Tahoma"/>
      <family val="2"/>
    </font>
    <font>
      <u/>
      <sz val="16"/>
      <name val="Tahoma"/>
      <family val="2"/>
    </font>
    <font>
      <sz val="14"/>
      <name val="Tahoma"/>
      <family val="2"/>
    </font>
    <font>
      <u/>
      <sz val="14"/>
      <name val="Tahoma"/>
      <family val="2"/>
    </font>
    <font>
      <sz val="12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43" fontId="0" fillId="0" borderId="3" xfId="1" applyFont="1" applyBorder="1"/>
    <xf numFmtId="0" fontId="0" fillId="0" borderId="4" xfId="0" applyBorder="1"/>
    <xf numFmtId="43" fontId="0" fillId="0" borderId="0" xfId="1" applyFont="1" applyBorder="1"/>
    <xf numFmtId="0" fontId="0" fillId="0" borderId="5" xfId="0" applyBorder="1"/>
    <xf numFmtId="43" fontId="0" fillId="0" borderId="6" xfId="1" applyFont="1" applyBorder="1"/>
    <xf numFmtId="0" fontId="0" fillId="0" borderId="2" xfId="0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0" xfId="1" applyFont="1" applyFill="1" applyBorder="1"/>
    <xf numFmtId="43" fontId="4" fillId="0" borderId="0" xfId="1" applyFont="1" applyFill="1" applyBorder="1"/>
    <xf numFmtId="0" fontId="5" fillId="0" borderId="4" xfId="0" applyFont="1" applyBorder="1"/>
    <xf numFmtId="0" fontId="3" fillId="0" borderId="4" xfId="0" applyFont="1" applyBorder="1"/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/>
    <xf numFmtId="43" fontId="0" fillId="0" borderId="8" xfId="1" applyFont="1" applyFill="1" applyBorder="1"/>
    <xf numFmtId="0" fontId="3" fillId="0" borderId="4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4" xfId="0" applyFont="1" applyBorder="1"/>
    <xf numFmtId="4" fontId="0" fillId="0" borderId="0" xfId="0" applyNumberFormat="1"/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43" fontId="0" fillId="0" borderId="3" xfId="1" applyFont="1" applyFill="1" applyBorder="1"/>
    <xf numFmtId="43" fontId="0" fillId="0" borderId="7" xfId="1" applyFont="1" applyFill="1" applyBorder="1"/>
    <xf numFmtId="3" fontId="0" fillId="0" borderId="0" xfId="0" applyNumberFormat="1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43" fontId="2" fillId="0" borderId="0" xfId="1" applyFont="1" applyBorder="1"/>
    <xf numFmtId="43" fontId="2" fillId="0" borderId="0" xfId="1" applyFont="1" applyFill="1" applyBorder="1"/>
    <xf numFmtId="43" fontId="1" fillId="0" borderId="0" xfId="1" applyFont="1" applyFill="1" applyBorder="1"/>
    <xf numFmtId="43" fontId="0" fillId="0" borderId="0" xfId="0" applyNumberFormat="1"/>
    <xf numFmtId="43" fontId="5" fillId="0" borderId="0" xfId="1" applyFont="1" applyFill="1" applyBorder="1"/>
    <xf numFmtId="43" fontId="5" fillId="0" borderId="0" xfId="1" applyFont="1" applyBorder="1"/>
    <xf numFmtId="4" fontId="2" fillId="0" borderId="4" xfId="0" applyNumberFormat="1" applyFont="1" applyBorder="1"/>
    <xf numFmtId="43" fontId="8" fillId="0" borderId="0" xfId="1" applyFont="1" applyFill="1" applyBorder="1"/>
    <xf numFmtId="0" fontId="6" fillId="0" borderId="4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 applyAlignment="1">
      <alignment horizontal="center"/>
    </xf>
    <xf numFmtId="43" fontId="5" fillId="2" borderId="0" xfId="1" applyFont="1" applyFill="1" applyBorder="1"/>
    <xf numFmtId="0" fontId="10" fillId="0" borderId="4" xfId="0" applyFont="1" applyBorder="1"/>
    <xf numFmtId="43" fontId="0" fillId="3" borderId="0" xfId="1" applyFont="1" applyFill="1" applyBorder="1"/>
    <xf numFmtId="0" fontId="0" fillId="4" borderId="4" xfId="0" applyFill="1" applyBorder="1"/>
    <xf numFmtId="0" fontId="4" fillId="4" borderId="8" xfId="0" applyFont="1" applyFill="1" applyBorder="1" applyAlignment="1">
      <alignment horizontal="center"/>
    </xf>
    <xf numFmtId="43" fontId="0" fillId="4" borderId="0" xfId="1" applyFont="1" applyFill="1" applyBorder="1"/>
    <xf numFmtId="43" fontId="0" fillId="4" borderId="8" xfId="1" applyFont="1" applyFill="1" applyBorder="1"/>
    <xf numFmtId="0" fontId="0" fillId="4" borderId="0" xfId="0" applyFill="1"/>
    <xf numFmtId="43" fontId="0" fillId="0" borderId="0" xfId="1" applyFont="1"/>
    <xf numFmtId="0" fontId="9" fillId="0" borderId="4" xfId="0" applyFont="1" applyBorder="1"/>
    <xf numFmtId="0" fontId="11" fillId="0" borderId="8" xfId="0" applyFont="1" applyBorder="1" applyAlignment="1">
      <alignment horizontal="center"/>
    </xf>
    <xf numFmtId="43" fontId="9" fillId="0" borderId="0" xfId="1" applyFont="1" applyFill="1" applyBorder="1"/>
    <xf numFmtId="43" fontId="9" fillId="0" borderId="0" xfId="1" applyFont="1" applyBorder="1"/>
    <xf numFmtId="43" fontId="9" fillId="0" borderId="8" xfId="1" applyFont="1" applyFill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4" xfId="0" applyFont="1" applyFill="1" applyBorder="1"/>
    <xf numFmtId="0" fontId="9" fillId="0" borderId="8" xfId="0" applyFont="1" applyFill="1" applyBorder="1" applyAlignment="1">
      <alignment horizontal="center"/>
    </xf>
    <xf numFmtId="0" fontId="0" fillId="0" borderId="0" xfId="0" applyFill="1"/>
    <xf numFmtId="43" fontId="9" fillId="0" borderId="8" xfId="1" applyFont="1" applyBorder="1"/>
    <xf numFmtId="0" fontId="9" fillId="0" borderId="0" xfId="0" applyFont="1" applyFill="1"/>
    <xf numFmtId="0" fontId="0" fillId="5" borderId="4" xfId="0" applyFill="1" applyBorder="1"/>
    <xf numFmtId="0" fontId="0" fillId="5" borderId="8" xfId="0" applyFill="1" applyBorder="1" applyAlignment="1">
      <alignment horizontal="center"/>
    </xf>
    <xf numFmtId="43" fontId="0" fillId="5" borderId="0" xfId="1" applyFont="1" applyFill="1" applyBorder="1"/>
    <xf numFmtId="43" fontId="5" fillId="0" borderId="8" xfId="1" applyFont="1" applyBorder="1"/>
    <xf numFmtId="43" fontId="5" fillId="0" borderId="8" xfId="1" applyFont="1" applyFill="1" applyBorder="1"/>
    <xf numFmtId="0" fontId="5" fillId="0" borderId="0" xfId="0" applyFont="1"/>
    <xf numFmtId="49" fontId="0" fillId="0" borderId="11" xfId="1" applyNumberFormat="1" applyFont="1" applyFill="1" applyBorder="1"/>
    <xf numFmtId="49" fontId="0" fillId="0" borderId="11" xfId="1" applyNumberFormat="1" applyFont="1" applyBorder="1"/>
    <xf numFmtId="49" fontId="0" fillId="0" borderId="11" xfId="0" applyNumberFormat="1" applyBorder="1"/>
    <xf numFmtId="49" fontId="0" fillId="4" borderId="11" xfId="1" applyNumberFormat="1" applyFont="1" applyFill="1" applyBorder="1"/>
    <xf numFmtId="49" fontId="0" fillId="4" borderId="11" xfId="0" applyNumberFormat="1" applyFill="1" applyBorder="1"/>
    <xf numFmtId="49" fontId="9" fillId="0" borderId="11" xfId="1" applyNumberFormat="1" applyFont="1" applyFill="1" applyBorder="1"/>
    <xf numFmtId="49" fontId="5" fillId="0" borderId="11" xfId="1" applyNumberFormat="1" applyFont="1" applyFill="1" applyBorder="1"/>
    <xf numFmtId="49" fontId="5" fillId="0" borderId="11" xfId="1" applyNumberFormat="1" applyFont="1" applyBorder="1"/>
    <xf numFmtId="49" fontId="9" fillId="0" borderId="11" xfId="1" applyNumberFormat="1" applyFont="1" applyBorder="1"/>
    <xf numFmtId="49" fontId="0" fillId="0" borderId="11" xfId="1" applyNumberFormat="1" applyFont="1" applyFill="1" applyBorder="1" applyAlignment="1">
      <alignment horizontal="right"/>
    </xf>
    <xf numFmtId="49" fontId="0" fillId="4" borderId="11" xfId="1" applyNumberFormat="1" applyFont="1" applyFill="1" applyBorder="1" applyAlignment="1">
      <alignment horizontal="right"/>
    </xf>
    <xf numFmtId="49" fontId="9" fillId="0" borderId="11" xfId="1" applyNumberFormat="1" applyFont="1" applyFill="1" applyBorder="1" applyAlignment="1">
      <alignment horizontal="right"/>
    </xf>
    <xf numFmtId="49" fontId="5" fillId="0" borderId="11" xfId="1" applyNumberFormat="1" applyFont="1" applyFill="1" applyBorder="1" applyAlignment="1">
      <alignment horizontal="right"/>
    </xf>
    <xf numFmtId="0" fontId="0" fillId="0" borderId="11" xfId="0" applyNumberFormat="1" applyBorder="1"/>
    <xf numFmtId="0" fontId="0" fillId="6" borderId="4" xfId="0" applyFill="1" applyBorder="1"/>
    <xf numFmtId="0" fontId="9" fillId="6" borderId="4" xfId="0" applyFont="1" applyFill="1" applyBorder="1"/>
    <xf numFmtId="0" fontId="9" fillId="6" borderId="8" xfId="0" applyFont="1" applyFill="1" applyBorder="1" applyAlignment="1">
      <alignment horizontal="center"/>
    </xf>
    <xf numFmtId="43" fontId="9" fillId="6" borderId="0" xfId="1" applyFont="1" applyFill="1" applyBorder="1"/>
    <xf numFmtId="43" fontId="9" fillId="6" borderId="8" xfId="1" applyFont="1" applyFill="1" applyBorder="1"/>
    <xf numFmtId="49" fontId="9" fillId="6" borderId="11" xfId="1" applyNumberFormat="1" applyFont="1" applyFill="1" applyBorder="1" applyAlignment="1">
      <alignment horizontal="right"/>
    </xf>
    <xf numFmtId="49" fontId="9" fillId="6" borderId="11" xfId="1" applyNumberFormat="1" applyFont="1" applyFill="1" applyBorder="1"/>
    <xf numFmtId="49" fontId="0" fillId="6" borderId="11" xfId="1" applyNumberFormat="1" applyFont="1" applyFill="1" applyBorder="1"/>
    <xf numFmtId="0" fontId="0" fillId="6" borderId="11" xfId="0" applyNumberFormat="1" applyFill="1" applyBorder="1"/>
    <xf numFmtId="0" fontId="0" fillId="6" borderId="0" xfId="0" applyFill="1"/>
    <xf numFmtId="0" fontId="9" fillId="7" borderId="4" xfId="0" applyFont="1" applyFill="1" applyBorder="1"/>
    <xf numFmtId="0" fontId="0" fillId="0" borderId="4" xfId="0" applyFont="1" applyFill="1" applyBorder="1"/>
    <xf numFmtId="0" fontId="0" fillId="0" borderId="0" xfId="0" applyFont="1"/>
    <xf numFmtId="49" fontId="0" fillId="6" borderId="11" xfId="1" applyNumberFormat="1" applyFont="1" applyFill="1" applyBorder="1" applyAlignment="1">
      <alignment horizontal="right"/>
    </xf>
    <xf numFmtId="0" fontId="0" fillId="6" borderId="0" xfId="0" applyFont="1" applyFill="1"/>
    <xf numFmtId="49" fontId="0" fillId="6" borderId="7" xfId="1" applyNumberFormat="1" applyFont="1" applyFill="1" applyBorder="1" applyAlignment="1">
      <alignment horizontal="right"/>
    </xf>
    <xf numFmtId="49" fontId="0" fillId="6" borderId="9" xfId="1" applyNumberFormat="1" applyFont="1" applyFill="1" applyBorder="1" applyAlignment="1">
      <alignment horizontal="right"/>
    </xf>
    <xf numFmtId="49" fontId="5" fillId="6" borderId="11" xfId="1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Font="1" applyFill="1" applyBorder="1" applyAlignment="1">
      <alignment horizontal="center"/>
    </xf>
    <xf numFmtId="0" fontId="0" fillId="0" borderId="4" xfId="0" applyFill="1" applyBorder="1"/>
    <xf numFmtId="4" fontId="0" fillId="0" borderId="4" xfId="0" applyNumberFormat="1" applyFont="1" applyBorder="1"/>
    <xf numFmtId="0" fontId="0" fillId="0" borderId="4" xfId="0" applyFont="1" applyBorder="1"/>
    <xf numFmtId="0" fontId="0" fillId="0" borderId="8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4" xfId="0" applyFont="1" applyBorder="1" applyAlignment="1">
      <alignment horizontal="right"/>
    </xf>
    <xf numFmtId="49" fontId="1" fillId="0" borderId="11" xfId="1" applyNumberFormat="1" applyFont="1" applyFill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12" xfId="0" applyFont="1" applyBorder="1" applyAlignment="1">
      <alignment wrapText="1" shrinkToFit="1"/>
    </xf>
    <xf numFmtId="0" fontId="18" fillId="0" borderId="12" xfId="0" applyFont="1" applyBorder="1" applyAlignment="1">
      <alignment horizontal="center" wrapText="1" shrinkToFit="1"/>
    </xf>
    <xf numFmtId="0" fontId="20" fillId="0" borderId="0" xfId="0" applyFont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10" fillId="0" borderId="4" xfId="0" applyNumberFormat="1" applyFont="1" applyBorder="1"/>
    <xf numFmtId="0" fontId="4" fillId="0" borderId="4" xfId="0" applyFont="1" applyFill="1" applyBorder="1" applyAlignment="1">
      <alignment wrapText="1"/>
    </xf>
    <xf numFmtId="3" fontId="0" fillId="0" borderId="0" xfId="0" applyNumberFormat="1" applyFill="1"/>
    <xf numFmtId="0" fontId="28" fillId="0" borderId="11" xfId="0" applyFont="1" applyFill="1" applyBorder="1" applyAlignment="1">
      <alignment horizontal="center"/>
    </xf>
    <xf numFmtId="0" fontId="28" fillId="0" borderId="11" xfId="0" applyFont="1" applyFill="1" applyBorder="1"/>
    <xf numFmtId="0" fontId="4" fillId="0" borderId="7" xfId="0" applyFont="1" applyFill="1" applyBorder="1"/>
    <xf numFmtId="167" fontId="28" fillId="0" borderId="11" xfId="1" applyNumberFormat="1" applyFont="1" applyFill="1" applyBorder="1"/>
    <xf numFmtId="0" fontId="21" fillId="0" borderId="11" xfId="0" applyFont="1" applyFill="1" applyBorder="1"/>
    <xf numFmtId="0" fontId="21" fillId="0" borderId="4" xfId="0" applyFont="1" applyFill="1" applyBorder="1"/>
    <xf numFmtId="0" fontId="0" fillId="0" borderId="9" xfId="0" applyBorder="1"/>
    <xf numFmtId="0" fontId="2" fillId="0" borderId="9" xfId="0" applyNumberFormat="1" applyFont="1" applyBorder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left"/>
    </xf>
    <xf numFmtId="43" fontId="2" fillId="0" borderId="1" xfId="1" applyFont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4" xfId="1" applyFont="1" applyBorder="1"/>
    <xf numFmtId="43" fontId="0" fillId="0" borderId="4" xfId="1" applyFont="1" applyFill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4" xfId="1" applyFont="1" applyBorder="1"/>
    <xf numFmtId="43" fontId="9" fillId="0" borderId="4" xfId="1" applyFont="1" applyFill="1" applyBorder="1"/>
    <xf numFmtId="43" fontId="10" fillId="0" borderId="4" xfId="1" applyFont="1" applyBorder="1"/>
    <xf numFmtId="43" fontId="0" fillId="0" borderId="4" xfId="1" applyFont="1" applyFill="1" applyBorder="1"/>
    <xf numFmtId="0" fontId="2" fillId="0" borderId="0" xfId="0" applyNumberFormat="1" applyFont="1" applyAlignment="1">
      <alignment horizontal="left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8" xfId="0" applyFill="1" applyBorder="1"/>
    <xf numFmtId="0" fontId="5" fillId="0" borderId="0" xfId="0" applyFont="1" applyFill="1" applyBorder="1"/>
    <xf numFmtId="43" fontId="5" fillId="0" borderId="4" xfId="1" applyFont="1" applyFill="1" applyBorder="1"/>
    <xf numFmtId="0" fontId="33" fillId="0" borderId="4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0" xfId="0" applyFont="1" applyFill="1"/>
    <xf numFmtId="164" fontId="0" fillId="0" borderId="0" xfId="0" applyNumberFormat="1"/>
    <xf numFmtId="165" fontId="0" fillId="0" borderId="8" xfId="1" applyNumberFormat="1" applyFont="1" applyFill="1" applyBorder="1"/>
    <xf numFmtId="0" fontId="0" fillId="0" borderId="4" xfId="0" applyFill="1" applyBorder="1" applyAlignment="1">
      <alignment wrapText="1"/>
    </xf>
    <xf numFmtId="0" fontId="3" fillId="0" borderId="4" xfId="0" applyFont="1" applyFill="1" applyBorder="1"/>
    <xf numFmtId="0" fontId="36" fillId="0" borderId="0" xfId="0" applyFont="1"/>
    <xf numFmtId="0" fontId="36" fillId="0" borderId="0" xfId="0" applyFont="1" applyAlignment="1"/>
    <xf numFmtId="0" fontId="36" fillId="0" borderId="0" xfId="0" quotePrefix="1" applyFont="1"/>
    <xf numFmtId="0" fontId="36" fillId="2" borderId="0" xfId="0" quotePrefix="1" applyFont="1" applyFill="1"/>
    <xf numFmtId="0" fontId="5" fillId="0" borderId="0" xfId="0" applyFont="1" applyFill="1" applyAlignment="1">
      <alignment horizontal="left"/>
    </xf>
    <xf numFmtId="0" fontId="36" fillId="0" borderId="0" xfId="0" applyFont="1" applyFill="1"/>
    <xf numFmtId="0" fontId="34" fillId="0" borderId="0" xfId="0" applyFont="1"/>
    <xf numFmtId="0" fontId="34" fillId="0" borderId="0" xfId="0" applyFont="1" applyBorder="1"/>
    <xf numFmtId="0" fontId="34" fillId="0" borderId="0" xfId="0" applyFont="1" applyAlignment="1"/>
    <xf numFmtId="0" fontId="36" fillId="0" borderId="0" xfId="0" applyFont="1" applyBorder="1"/>
    <xf numFmtId="0" fontId="0" fillId="0" borderId="0" xfId="0" applyAlignment="1"/>
    <xf numFmtId="0" fontId="38" fillId="0" borderId="0" xfId="0" applyFont="1" applyFill="1" applyBorder="1" applyAlignment="1">
      <alignment vertical="center"/>
    </xf>
    <xf numFmtId="0" fontId="0" fillId="0" borderId="0" xfId="0" quotePrefix="1"/>
    <xf numFmtId="0" fontId="36" fillId="0" borderId="0" xfId="0" quotePrefix="1" applyFont="1" applyFill="1" applyBorder="1" applyAlignment="1">
      <alignment vertical="center" wrapText="1"/>
    </xf>
    <xf numFmtId="0" fontId="36" fillId="0" borderId="0" xfId="0" applyFont="1" applyFill="1" applyBorder="1"/>
    <xf numFmtId="0" fontId="0" fillId="0" borderId="0" xfId="0" applyFont="1" applyAlignment="1"/>
    <xf numFmtId="0" fontId="36" fillId="0" borderId="0" xfId="0" quotePrefix="1" applyNumberFormat="1" applyFont="1"/>
    <xf numFmtId="43" fontId="34" fillId="0" borderId="0" xfId="1" applyFont="1" applyAlignment="1">
      <alignment horizontal="center"/>
    </xf>
    <xf numFmtId="43" fontId="36" fillId="0" borderId="0" xfId="1" quotePrefix="1" applyFont="1"/>
    <xf numFmtId="43" fontId="36" fillId="0" borderId="0" xfId="1" quotePrefix="1" applyFont="1" applyFill="1" applyBorder="1" applyAlignment="1">
      <alignment vertical="center" wrapText="1"/>
    </xf>
    <xf numFmtId="43" fontId="36" fillId="0" borderId="0" xfId="1" applyFont="1"/>
    <xf numFmtId="0" fontId="36" fillId="0" borderId="23" xfId="0" applyFont="1" applyBorder="1"/>
    <xf numFmtId="0" fontId="0" fillId="0" borderId="23" xfId="0" applyBorder="1" applyAlignment="1"/>
    <xf numFmtId="0" fontId="0" fillId="0" borderId="23" xfId="0" applyBorder="1"/>
    <xf numFmtId="43" fontId="34" fillId="0" borderId="23" xfId="1" applyFont="1" applyBorder="1"/>
    <xf numFmtId="0" fontId="36" fillId="0" borderId="0" xfId="0" quotePrefix="1" applyFont="1" applyFill="1"/>
    <xf numFmtId="43" fontId="36" fillId="0" borderId="0" xfId="1" quotePrefix="1" applyFont="1" applyFill="1"/>
    <xf numFmtId="166" fontId="4" fillId="0" borderId="11" xfId="2" applyNumberFormat="1" applyFont="1" applyFill="1" applyBorder="1"/>
    <xf numFmtId="0" fontId="4" fillId="0" borderId="24" xfId="3" applyFont="1" applyFill="1" applyBorder="1" applyAlignment="1">
      <alignment horizontal="center"/>
    </xf>
    <xf numFmtId="0" fontId="4" fillId="0" borderId="25" xfId="3" applyFont="1" applyFill="1" applyBorder="1" applyAlignment="1"/>
    <xf numFmtId="0" fontId="4" fillId="0" borderId="11" xfId="0" applyFont="1" applyFill="1" applyBorder="1"/>
    <xf numFmtId="0" fontId="4" fillId="0" borderId="25" xfId="3" applyFont="1" applyFill="1" applyBorder="1"/>
    <xf numFmtId="166" fontId="4" fillId="0" borderId="0" xfId="2" applyNumberFormat="1" applyFont="1" applyFill="1" applyBorder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21" xfId="0" applyFont="1" applyFill="1" applyBorder="1" applyAlignment="1">
      <alignment horizontal="left"/>
    </xf>
    <xf numFmtId="43" fontId="36" fillId="0" borderId="0" xfId="1" applyFont="1" applyFill="1"/>
    <xf numFmtId="43" fontId="0" fillId="0" borderId="0" xfId="1" applyFont="1" applyFill="1"/>
    <xf numFmtId="0" fontId="36" fillId="0" borderId="0" xfId="0" applyFont="1" applyFill="1" applyAlignment="1"/>
    <xf numFmtId="0" fontId="0" fillId="0" borderId="0" xfId="0" applyFill="1" applyAlignment="1">
      <alignment horizontal="left"/>
    </xf>
    <xf numFmtId="4" fontId="4" fillId="0" borderId="11" xfId="0" applyNumberFormat="1" applyFont="1" applyFill="1" applyBorder="1"/>
    <xf numFmtId="0" fontId="28" fillId="0" borderId="7" xfId="0" applyFont="1" applyFill="1" applyBorder="1" applyAlignment="1">
      <alignment horizontal="center"/>
    </xf>
    <xf numFmtId="0" fontId="28" fillId="0" borderId="7" xfId="0" applyFont="1" applyFill="1" applyBorder="1"/>
    <xf numFmtId="167" fontId="28" fillId="0" borderId="7" xfId="1" applyNumberFormat="1" applyFont="1" applyFill="1" applyBorder="1"/>
    <xf numFmtId="0" fontId="4" fillId="0" borderId="11" xfId="0" applyFont="1" applyFill="1" applyBorder="1" applyAlignment="1">
      <alignment horizontal="left"/>
    </xf>
    <xf numFmtId="0" fontId="4" fillId="0" borderId="18" xfId="0" applyFont="1" applyFill="1" applyBorder="1"/>
    <xf numFmtId="0" fontId="4" fillId="0" borderId="20" xfId="0" applyFont="1" applyFill="1" applyBorder="1" applyAlignment="1">
      <alignment horizontal="left"/>
    </xf>
    <xf numFmtId="0" fontId="34" fillId="0" borderId="0" xfId="0" applyFont="1" applyFill="1" applyAlignment="1" applyProtection="1">
      <protection locked="0"/>
    </xf>
    <xf numFmtId="0" fontId="35" fillId="0" borderId="0" xfId="0" applyFont="1" applyFill="1" applyAlignment="1" applyProtection="1">
      <protection locked="0"/>
    </xf>
    <xf numFmtId="0" fontId="35" fillId="0" borderId="0" xfId="0" applyFont="1" applyFill="1" applyAlignment="1" applyProtection="1">
      <alignment horizontal="left"/>
      <protection locked="0"/>
    </xf>
    <xf numFmtId="43" fontId="34" fillId="0" borderId="0" xfId="1" applyFont="1" applyFill="1" applyAlignment="1" applyProtection="1">
      <alignment horizontal="center"/>
      <protection locked="0"/>
    </xf>
    <xf numFmtId="0" fontId="36" fillId="0" borderId="0" xfId="0" applyFont="1" applyFill="1" applyAlignment="1" applyProtection="1">
      <protection locked="0"/>
    </xf>
    <xf numFmtId="0" fontId="37" fillId="0" borderId="0" xfId="0" applyFont="1" applyFill="1" applyAlignment="1">
      <alignment horizontal="left"/>
    </xf>
    <xf numFmtId="0" fontId="0" fillId="0" borderId="0" xfId="0" applyFont="1" applyFill="1"/>
    <xf numFmtId="0" fontId="36" fillId="0" borderId="0" xfId="0" applyFont="1" applyFill="1" applyAlignment="1">
      <alignment horizontal="left"/>
    </xf>
    <xf numFmtId="11" fontId="36" fillId="0" borderId="0" xfId="0" applyNumberFormat="1" applyFont="1" applyFill="1" applyAlignment="1">
      <alignment horizontal="left"/>
    </xf>
    <xf numFmtId="11" fontId="0" fillId="0" borderId="0" xfId="0" applyNumberFormat="1" applyFill="1" applyAlignment="1">
      <alignment horizontal="left"/>
    </xf>
    <xf numFmtId="49" fontId="36" fillId="0" borderId="0" xfId="0" applyNumberFormat="1" applyFont="1" applyFill="1"/>
    <xf numFmtId="3" fontId="0" fillId="0" borderId="0" xfId="0" applyNumberFormat="1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13" xfId="0" applyFill="1" applyBorder="1"/>
    <xf numFmtId="0" fontId="0" fillId="0" borderId="14" xfId="0" applyFill="1" applyBorder="1"/>
    <xf numFmtId="166" fontId="21" fillId="0" borderId="14" xfId="2" applyNumberFormat="1" applyFont="1" applyFill="1" applyBorder="1"/>
    <xf numFmtId="0" fontId="0" fillId="0" borderId="15" xfId="0" applyFill="1" applyBorder="1"/>
    <xf numFmtId="43" fontId="21" fillId="0" borderId="0" xfId="2" applyFont="1" applyFill="1" applyBorder="1"/>
    <xf numFmtId="166" fontId="21" fillId="0" borderId="0" xfId="2" applyNumberFormat="1" applyFont="1" applyFill="1" applyBorder="1"/>
    <xf numFmtId="0" fontId="21" fillId="0" borderId="9" xfId="0" applyFont="1" applyFill="1" applyBorder="1" applyAlignment="1">
      <alignment horizontal="left"/>
    </xf>
    <xf numFmtId="0" fontId="23" fillId="0" borderId="9" xfId="0" applyFont="1" applyFill="1" applyBorder="1"/>
    <xf numFmtId="43" fontId="24" fillId="0" borderId="9" xfId="2" applyFont="1" applyFill="1" applyBorder="1" applyAlignment="1">
      <alignment horizontal="left"/>
    </xf>
    <xf numFmtId="9" fontId="21" fillId="0" borderId="9" xfId="0" applyNumberFormat="1" applyFont="1" applyFill="1" applyBorder="1"/>
    <xf numFmtId="166" fontId="24" fillId="0" borderId="9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27" fillId="0" borderId="4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166" fontId="4" fillId="0" borderId="9" xfId="2" applyNumberFormat="1" applyFont="1" applyFill="1" applyBorder="1"/>
    <xf numFmtId="0" fontId="4" fillId="0" borderId="7" xfId="0" applyFont="1" applyFill="1" applyBorder="1" applyAlignment="1">
      <alignment horizontal="left"/>
    </xf>
    <xf numFmtId="166" fontId="4" fillId="0" borderId="7" xfId="2" applyNumberFormat="1" applyFont="1" applyFill="1" applyBorder="1"/>
    <xf numFmtId="0" fontId="27" fillId="0" borderId="0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21" fillId="0" borderId="0" xfId="0" applyFont="1" applyFill="1" applyBorder="1"/>
    <xf numFmtId="0" fontId="4" fillId="0" borderId="11" xfId="0" applyFont="1" applyFill="1" applyBorder="1" applyAlignment="1">
      <alignment wrapText="1"/>
    </xf>
    <xf numFmtId="43" fontId="4" fillId="0" borderId="11" xfId="2" applyNumberFormat="1" applyFont="1" applyFill="1" applyBorder="1"/>
    <xf numFmtId="0" fontId="21" fillId="0" borderId="11" xfId="0" applyFont="1" applyFill="1" applyBorder="1" applyAlignment="1">
      <alignment horizontal="left"/>
    </xf>
    <xf numFmtId="166" fontId="21" fillId="0" borderId="11" xfId="2" applyNumberFormat="1" applyFont="1" applyFill="1" applyBorder="1"/>
    <xf numFmtId="0" fontId="29" fillId="0" borderId="18" xfId="0" applyFont="1" applyFill="1" applyBorder="1" applyAlignment="1"/>
    <xf numFmtId="0" fontId="29" fillId="0" borderId="19" xfId="0" applyFont="1" applyFill="1" applyBorder="1" applyAlignment="1"/>
    <xf numFmtId="0" fontId="7" fillId="0" borderId="11" xfId="0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43" fontId="4" fillId="0" borderId="7" xfId="2" applyNumberFormat="1" applyFont="1" applyFill="1" applyBorder="1"/>
    <xf numFmtId="43" fontId="4" fillId="0" borderId="11" xfId="0" applyNumberFormat="1" applyFont="1" applyFill="1" applyBorder="1"/>
    <xf numFmtId="43" fontId="4" fillId="0" borderId="7" xfId="0" applyNumberFormat="1" applyFont="1" applyFill="1" applyBorder="1"/>
    <xf numFmtId="0" fontId="21" fillId="0" borderId="18" xfId="0" applyFont="1" applyFill="1" applyBorder="1" applyAlignment="1">
      <alignment horizontal="left"/>
    </xf>
    <xf numFmtId="0" fontId="21" fillId="0" borderId="19" xfId="0" applyFont="1" applyFill="1" applyBorder="1"/>
    <xf numFmtId="0" fontId="21" fillId="0" borderId="19" xfId="0" applyFont="1" applyFill="1" applyBorder="1" applyAlignment="1">
      <alignment horizontal="left"/>
    </xf>
    <xf numFmtId="166" fontId="21" fillId="0" borderId="20" xfId="2" applyNumberFormat="1" applyFont="1" applyFill="1" applyBorder="1"/>
    <xf numFmtId="166" fontId="7" fillId="0" borderId="11" xfId="2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left"/>
    </xf>
    <xf numFmtId="0" fontId="21" fillId="0" borderId="3" xfId="0" applyFont="1" applyFill="1" applyBorder="1"/>
    <xf numFmtId="0" fontId="21" fillId="0" borderId="21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left"/>
    </xf>
    <xf numFmtId="0" fontId="28" fillId="0" borderId="7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4" fontId="28" fillId="0" borderId="11" xfId="0" applyNumberFormat="1" applyFont="1" applyFill="1" applyBorder="1"/>
    <xf numFmtId="0" fontId="21" fillId="0" borderId="5" xfId="0" applyFont="1" applyFill="1" applyBorder="1" applyAlignment="1">
      <alignment horizontal="left"/>
    </xf>
    <xf numFmtId="0" fontId="21" fillId="0" borderId="6" xfId="0" applyFont="1" applyFill="1" applyBorder="1"/>
    <xf numFmtId="0" fontId="21" fillId="0" borderId="22" xfId="0" applyFont="1" applyFill="1" applyBorder="1" applyAlignment="1">
      <alignment horizontal="left"/>
    </xf>
    <xf numFmtId="2" fontId="31" fillId="0" borderId="5" xfId="0" applyNumberFormat="1" applyFont="1" applyFill="1" applyBorder="1" applyAlignment="1">
      <alignment horizontal="center"/>
    </xf>
    <xf numFmtId="4" fontId="30" fillId="0" borderId="6" xfId="0" applyNumberFormat="1" applyFont="1" applyFill="1" applyBorder="1" applyAlignment="1">
      <alignment horizontal="center"/>
    </xf>
    <xf numFmtId="43" fontId="39" fillId="0" borderId="0" xfId="1" applyFont="1" applyFill="1" applyAlignment="1">
      <alignment horizontal="right"/>
    </xf>
    <xf numFmtId="0" fontId="0" fillId="0" borderId="0" xfId="0" applyFill="1" applyAlignment="1"/>
    <xf numFmtId="0" fontId="36" fillId="0" borderId="0" xfId="0" applyNumberFormat="1" applyFont="1" applyFill="1"/>
    <xf numFmtId="0" fontId="7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10" fillId="0" borderId="11" xfId="0" applyFont="1" applyFill="1" applyBorder="1"/>
    <xf numFmtId="0" fontId="10" fillId="0" borderId="7" xfId="0" applyFont="1" applyFill="1" applyBorder="1"/>
    <xf numFmtId="43" fontId="10" fillId="0" borderId="7" xfId="1" applyFont="1" applyFill="1" applyBorder="1"/>
    <xf numFmtId="0" fontId="10" fillId="0" borderId="11" xfId="0" applyNumberFormat="1" applyFont="1" applyFill="1" applyBorder="1" applyAlignment="1">
      <alignment horizontal="center"/>
    </xf>
    <xf numFmtId="43" fontId="3" fillId="0" borderId="4" xfId="1" applyFont="1" applyFill="1" applyBorder="1"/>
    <xf numFmtId="43" fontId="10" fillId="0" borderId="4" xfId="1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0" xfId="0" applyFont="1" applyFill="1"/>
    <xf numFmtId="0" fontId="0" fillId="0" borderId="8" xfId="0" applyFill="1" applyBorder="1" applyAlignment="1">
      <alignment horizontal="center"/>
    </xf>
    <xf numFmtId="0" fontId="29" fillId="0" borderId="18" xfId="0" applyFont="1" applyFill="1" applyBorder="1" applyAlignment="1">
      <alignment horizontal="left"/>
    </xf>
    <xf numFmtId="0" fontId="29" fillId="0" borderId="19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left"/>
    </xf>
    <xf numFmtId="0" fontId="26" fillId="0" borderId="19" xfId="0" applyFont="1" applyFill="1" applyBorder="1" applyAlignment="1">
      <alignment horizontal="left"/>
    </xf>
    <xf numFmtId="0" fontId="26" fillId="0" borderId="20" xfId="0" applyFont="1" applyFill="1" applyBorder="1" applyAlignment="1">
      <alignment horizontal="left"/>
    </xf>
  </cellXfs>
  <cellStyles count="8">
    <cellStyle name="Comma" xfId="1" builtinId="3"/>
    <cellStyle name="Comma 2" xfId="5" xr:uid="{00000000-0005-0000-0000-000031000000}"/>
    <cellStyle name="Comma 3" xfId="4" xr:uid="{00000000-0005-0000-0000-000030000000}"/>
    <cellStyle name="Comma_OTJIWARONGO MUNISIPALITEIT 2005" xfId="2" xr:uid="{8F6B8396-B139-440F-8F82-C37828EF4870}"/>
    <cellStyle name="Currency 2" xfId="7" xr:uid="{00000000-0005-0000-0000-000035000000}"/>
    <cellStyle name="Currency 3" xfId="6" xr:uid="{00000000-0005-0000-0000-000034000000}"/>
    <cellStyle name="Normal" xfId="0" builtinId="0"/>
    <cellStyle name="Normal 2" xfId="3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131943</xdr:colOff>
      <xdr:row>4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DC9D0-A123-494F-BEC9-71C9B5B2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0"/>
          <a:ext cx="1608318" cy="81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56737</xdr:rowOff>
    </xdr:from>
    <xdr:ext cx="2829064" cy="983697"/>
    <xdr:pic>
      <xdr:nvPicPr>
        <xdr:cNvPr id="3" name="Picture 1">
          <a:extLst>
            <a:ext uri="{FF2B5EF4-FFF2-40B4-BE49-F238E27FC236}">
              <a16:creationId xmlns:a16="http://schemas.microsoft.com/office/drawing/2014/main" id="{BA29F70E-5944-42D4-9622-5FCAA38B5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3429" y="56737"/>
          <a:ext cx="2829064" cy="98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23F8F-68E2-4DE0-B0FC-1A871AD8ECDC}">
  <dimension ref="A1:J126"/>
  <sheetViews>
    <sheetView topLeftCell="A37" zoomScaleNormal="100" workbookViewId="0">
      <selection activeCell="A18" sqref="A18"/>
    </sheetView>
  </sheetViews>
  <sheetFormatPr defaultRowHeight="15" x14ac:dyDescent="0.25"/>
  <cols>
    <col min="1" max="1" width="49.5703125" customWidth="1"/>
    <col min="2" max="2" width="8" customWidth="1"/>
    <col min="3" max="3" width="6.85546875" style="13" customWidth="1"/>
    <col min="4" max="4" width="15.42578125" customWidth="1"/>
    <col min="5" max="5" width="6.85546875" customWidth="1"/>
    <col min="6" max="7" width="12.85546875" customWidth="1"/>
    <col min="8" max="8" width="29.42578125" customWidth="1"/>
    <col min="9" max="9" width="16.5703125" style="59" customWidth="1"/>
    <col min="10" max="10" width="15.42578125" customWidth="1"/>
    <col min="15" max="15" width="13.42578125" bestFit="1" customWidth="1"/>
  </cols>
  <sheetData>
    <row r="1" spans="1:10" x14ac:dyDescent="0.25">
      <c r="A1" s="1" t="s">
        <v>9</v>
      </c>
      <c r="B1" s="1"/>
      <c r="C1" s="12"/>
    </row>
    <row r="2" spans="1:10" x14ac:dyDescent="0.25">
      <c r="A2" s="1" t="s">
        <v>7</v>
      </c>
      <c r="B2" s="1"/>
      <c r="C2" s="12"/>
    </row>
    <row r="3" spans="1:10" x14ac:dyDescent="0.25">
      <c r="A3" s="1" t="s">
        <v>8</v>
      </c>
      <c r="B3" s="1"/>
      <c r="C3" s="12"/>
    </row>
    <row r="4" spans="1:10" x14ac:dyDescent="0.25">
      <c r="A4" s="1"/>
      <c r="B4" s="1"/>
      <c r="C4" s="12"/>
    </row>
    <row r="5" spans="1:10" ht="15.75" thickBot="1" x14ac:dyDescent="0.3">
      <c r="A5" s="37">
        <v>63119671442</v>
      </c>
      <c r="B5" s="37"/>
      <c r="C5" s="12"/>
      <c r="G5" s="2"/>
      <c r="H5" s="2"/>
      <c r="I5" s="2"/>
      <c r="J5" s="2"/>
    </row>
    <row r="6" spans="1:10" ht="16.5" thickTop="1" thickBot="1" x14ac:dyDescent="0.3">
      <c r="A6" s="2" t="s">
        <v>0</v>
      </c>
      <c r="B6" s="2" t="s">
        <v>272</v>
      </c>
      <c r="C6" s="2" t="s">
        <v>10</v>
      </c>
      <c r="D6" s="29" t="s">
        <v>5</v>
      </c>
      <c r="E6" s="2" t="s">
        <v>102</v>
      </c>
      <c r="F6" s="2" t="s">
        <v>6</v>
      </c>
      <c r="G6" s="2" t="s">
        <v>268</v>
      </c>
      <c r="H6" s="2" t="s">
        <v>269</v>
      </c>
      <c r="I6" s="2" t="s">
        <v>266</v>
      </c>
      <c r="J6" s="2" t="s">
        <v>267</v>
      </c>
    </row>
    <row r="7" spans="1:10" ht="15.75" thickTop="1" x14ac:dyDescent="0.25">
      <c r="A7" s="32" t="s">
        <v>11</v>
      </c>
      <c r="B7" s="32"/>
      <c r="C7" s="33"/>
      <c r="D7" s="34"/>
      <c r="E7" s="35"/>
      <c r="F7" s="35"/>
      <c r="G7" s="87"/>
      <c r="H7" s="78"/>
      <c r="I7" s="79"/>
      <c r="J7" s="80"/>
    </row>
    <row r="8" spans="1:10" x14ac:dyDescent="0.25">
      <c r="A8" s="20" t="s">
        <v>132</v>
      </c>
      <c r="B8" s="20"/>
      <c r="C8" s="38"/>
      <c r="D8" s="17"/>
      <c r="E8" s="27"/>
      <c r="F8" s="27"/>
      <c r="G8" s="87"/>
      <c r="H8" s="78"/>
      <c r="I8" s="79"/>
      <c r="J8" s="80"/>
    </row>
    <row r="9" spans="1:10" s="58" customFormat="1" x14ac:dyDescent="0.25">
      <c r="A9" s="54" t="s">
        <v>141</v>
      </c>
      <c r="B9" s="54"/>
      <c r="C9" s="55"/>
      <c r="D9" s="56">
        <v>50000</v>
      </c>
      <c r="E9" s="57">
        <v>1.5</v>
      </c>
      <c r="F9" s="57">
        <f>D9*E9%/12</f>
        <v>62.5</v>
      </c>
      <c r="G9" s="88"/>
      <c r="H9" s="81"/>
      <c r="I9" s="81"/>
      <c r="J9" s="82"/>
    </row>
    <row r="10" spans="1:10" x14ac:dyDescent="0.25">
      <c r="A10" s="4" t="s">
        <v>12</v>
      </c>
      <c r="B10" s="4" t="s">
        <v>273</v>
      </c>
      <c r="C10" s="14">
        <v>6</v>
      </c>
      <c r="D10" s="17">
        <v>149619</v>
      </c>
      <c r="E10" s="27">
        <v>0.100762175</v>
      </c>
      <c r="F10" s="27">
        <f t="shared" ref="F10:F18" si="0">D10*E10%/12</f>
        <v>12.563279884437501</v>
      </c>
      <c r="G10" s="87">
        <v>1166</v>
      </c>
      <c r="H10" s="78" t="s">
        <v>270</v>
      </c>
      <c r="I10" s="79" t="s">
        <v>271</v>
      </c>
      <c r="J10" s="91">
        <v>1</v>
      </c>
    </row>
    <row r="11" spans="1:10" x14ac:dyDescent="0.25">
      <c r="A11" s="4" t="s">
        <v>131</v>
      </c>
      <c r="B11" s="4" t="s">
        <v>274</v>
      </c>
      <c r="C11" s="25">
        <v>117</v>
      </c>
      <c r="D11" s="17">
        <v>178117</v>
      </c>
      <c r="E11" s="27">
        <v>0.100762175</v>
      </c>
      <c r="F11" s="27">
        <f t="shared" si="0"/>
        <v>14.956213603729168</v>
      </c>
      <c r="G11" s="87">
        <v>1166</v>
      </c>
      <c r="H11" s="78" t="s">
        <v>270</v>
      </c>
      <c r="I11" s="79" t="s">
        <v>271</v>
      </c>
      <c r="J11" s="91">
        <v>2</v>
      </c>
    </row>
    <row r="12" spans="1:10" s="101" customFormat="1" x14ac:dyDescent="0.25">
      <c r="A12" s="102" t="s">
        <v>13</v>
      </c>
      <c r="B12" s="93"/>
      <c r="C12" s="94">
        <v>7</v>
      </c>
      <c r="D12" s="95">
        <v>3346476</v>
      </c>
      <c r="E12" s="96">
        <v>0.100762175</v>
      </c>
      <c r="F12" s="96">
        <f t="shared" si="0"/>
        <v>280.99850028775001</v>
      </c>
      <c r="G12" s="97"/>
      <c r="H12" s="98"/>
      <c r="I12" s="99"/>
      <c r="J12" s="100">
        <v>3</v>
      </c>
    </row>
    <row r="13" spans="1:10" x14ac:dyDescent="0.25">
      <c r="A13" s="4" t="s">
        <v>39</v>
      </c>
      <c r="B13" s="4"/>
      <c r="C13" s="14">
        <v>49</v>
      </c>
      <c r="D13" s="17">
        <v>882752</v>
      </c>
      <c r="E13" s="27">
        <v>0.100762175</v>
      </c>
      <c r="F13" s="27">
        <f t="shared" si="0"/>
        <v>74.123342921333332</v>
      </c>
      <c r="G13" s="87"/>
      <c r="H13" s="78"/>
      <c r="I13" s="79"/>
      <c r="J13" s="91">
        <v>4</v>
      </c>
    </row>
    <row r="14" spans="1:10" x14ac:dyDescent="0.25">
      <c r="A14" s="4" t="s">
        <v>133</v>
      </c>
      <c r="B14" s="4"/>
      <c r="C14" s="14">
        <v>1</v>
      </c>
      <c r="D14" s="18">
        <v>8558205</v>
      </c>
      <c r="E14" s="27">
        <v>0.100762175</v>
      </c>
      <c r="F14" s="27">
        <f t="shared" si="0"/>
        <v>718.61945824656243</v>
      </c>
      <c r="G14" s="87" t="s">
        <v>277</v>
      </c>
      <c r="H14" s="78" t="s">
        <v>270</v>
      </c>
      <c r="I14" s="79" t="s">
        <v>275</v>
      </c>
      <c r="J14" s="91">
        <v>5</v>
      </c>
    </row>
    <row r="15" spans="1:10" x14ac:dyDescent="0.25">
      <c r="A15" s="4" t="s">
        <v>70</v>
      </c>
      <c r="B15" s="4"/>
      <c r="C15" s="25">
        <v>103</v>
      </c>
      <c r="D15" s="17">
        <v>583514</v>
      </c>
      <c r="E15" s="27">
        <v>0.100762175</v>
      </c>
      <c r="F15" s="27">
        <f t="shared" si="0"/>
        <v>48.996783152458335</v>
      </c>
      <c r="G15" s="87" t="s">
        <v>277</v>
      </c>
      <c r="H15" s="78" t="s">
        <v>270</v>
      </c>
      <c r="I15" s="79" t="s">
        <v>275</v>
      </c>
      <c r="J15" s="91">
        <v>6</v>
      </c>
    </row>
    <row r="16" spans="1:10" x14ac:dyDescent="0.25">
      <c r="A16" s="92" t="s">
        <v>71</v>
      </c>
      <c r="B16" s="4"/>
      <c r="C16" s="25">
        <v>108</v>
      </c>
      <c r="D16" s="17">
        <v>2693141</v>
      </c>
      <c r="E16" s="27">
        <v>0.100762175</v>
      </c>
      <c r="F16" s="27">
        <f t="shared" si="0"/>
        <v>226.13895395139585</v>
      </c>
      <c r="G16" s="87" t="s">
        <v>277</v>
      </c>
      <c r="H16" s="78" t="s">
        <v>270</v>
      </c>
      <c r="I16" s="79" t="s">
        <v>275</v>
      </c>
      <c r="J16" s="91">
        <v>7</v>
      </c>
    </row>
    <row r="17" spans="1:10" x14ac:dyDescent="0.25">
      <c r="A17" s="60" t="s">
        <v>61</v>
      </c>
      <c r="B17" s="60"/>
      <c r="C17" s="61">
        <v>88</v>
      </c>
      <c r="D17" s="62">
        <v>89770</v>
      </c>
      <c r="E17" s="64">
        <v>0.100762175</v>
      </c>
      <c r="F17" s="64">
        <f t="shared" si="0"/>
        <v>7.5378503747916668</v>
      </c>
      <c r="G17" s="89"/>
      <c r="H17" s="83"/>
      <c r="I17" s="79"/>
      <c r="J17" s="91">
        <v>8</v>
      </c>
    </row>
    <row r="18" spans="1:10" x14ac:dyDescent="0.25">
      <c r="A18" s="72" t="s">
        <v>26</v>
      </c>
      <c r="B18" s="72"/>
      <c r="C18" s="73">
        <v>25</v>
      </c>
      <c r="D18" s="74">
        <v>9796481</v>
      </c>
      <c r="E18" s="27">
        <v>0.100762175</v>
      </c>
      <c r="F18" s="27">
        <f t="shared" si="0"/>
        <v>822.59561075514591</v>
      </c>
      <c r="G18" s="87"/>
      <c r="H18" s="78"/>
      <c r="I18" s="79"/>
      <c r="J18" s="91">
        <v>9</v>
      </c>
    </row>
    <row r="19" spans="1:10" x14ac:dyDescent="0.25">
      <c r="A19" s="45">
        <v>26278075</v>
      </c>
      <c r="B19" s="45"/>
      <c r="C19" s="14"/>
      <c r="D19" s="40"/>
      <c r="E19" s="27"/>
      <c r="F19" s="27"/>
      <c r="G19" s="87"/>
      <c r="H19" s="78"/>
      <c r="I19" s="79"/>
      <c r="J19" s="91">
        <v>10</v>
      </c>
    </row>
    <row r="20" spans="1:10" x14ac:dyDescent="0.25">
      <c r="A20" s="19" t="s">
        <v>72</v>
      </c>
      <c r="B20" s="19"/>
      <c r="C20" s="25">
        <v>110</v>
      </c>
      <c r="D20" s="41">
        <v>14250</v>
      </c>
      <c r="E20" s="27">
        <v>0.120917253</v>
      </c>
      <c r="F20" s="27">
        <f>D20*E20%/12</f>
        <v>1.4358923793749998</v>
      </c>
      <c r="G20" s="87" t="s">
        <v>277</v>
      </c>
      <c r="H20" s="78" t="s">
        <v>270</v>
      </c>
      <c r="I20" s="79" t="s">
        <v>275</v>
      </c>
      <c r="J20" s="91">
        <v>11</v>
      </c>
    </row>
    <row r="21" spans="1:10" x14ac:dyDescent="0.25">
      <c r="A21" s="4" t="s">
        <v>134</v>
      </c>
      <c r="B21" s="4"/>
      <c r="C21" s="14">
        <v>2</v>
      </c>
      <c r="D21" s="62">
        <v>3562356</v>
      </c>
      <c r="E21" s="64">
        <v>0.120917253</v>
      </c>
      <c r="F21" s="64">
        <f t="shared" ref="F21:F26" si="1">D21*E21%/12</f>
        <v>358.95858477338999</v>
      </c>
      <c r="G21" s="89"/>
      <c r="H21" s="83"/>
      <c r="I21" s="79"/>
      <c r="J21" s="91">
        <v>12</v>
      </c>
    </row>
    <row r="22" spans="1:10" x14ac:dyDescent="0.25">
      <c r="A22" s="60" t="s">
        <v>14</v>
      </c>
      <c r="B22" s="60"/>
      <c r="C22" s="66">
        <v>8</v>
      </c>
      <c r="D22" s="62">
        <v>712472</v>
      </c>
      <c r="E22" s="64">
        <v>0.120917253</v>
      </c>
      <c r="F22" s="64">
        <f>D22*E22%/12</f>
        <v>71.791797566179994</v>
      </c>
      <c r="G22" s="89"/>
      <c r="H22" s="83"/>
      <c r="I22" s="79"/>
      <c r="J22" s="91">
        <v>13</v>
      </c>
    </row>
    <row r="23" spans="1:10" x14ac:dyDescent="0.25">
      <c r="A23" s="4" t="s">
        <v>135</v>
      </c>
      <c r="B23" s="4"/>
      <c r="C23" s="14">
        <v>26</v>
      </c>
      <c r="D23" s="41">
        <v>89060</v>
      </c>
      <c r="E23" s="27">
        <v>0.120917253</v>
      </c>
      <c r="F23" s="27">
        <f>D23*E23%/12</f>
        <v>8.974075460149999</v>
      </c>
      <c r="G23" s="87"/>
      <c r="H23" s="78"/>
      <c r="I23" s="79"/>
      <c r="J23" s="91">
        <v>14</v>
      </c>
    </row>
    <row r="24" spans="1:10" x14ac:dyDescent="0.25">
      <c r="A24" s="4" t="s">
        <v>83</v>
      </c>
      <c r="B24" s="4"/>
      <c r="C24" s="25">
        <v>105</v>
      </c>
      <c r="D24" s="41">
        <v>890589</v>
      </c>
      <c r="E24" s="27">
        <v>0.120917253</v>
      </c>
      <c r="F24" s="27">
        <f t="shared" si="1"/>
        <v>89.739646193347497</v>
      </c>
      <c r="G24" s="87"/>
      <c r="H24" s="78"/>
      <c r="I24" s="79"/>
      <c r="J24" s="91">
        <v>15</v>
      </c>
    </row>
    <row r="25" spans="1:10" x14ac:dyDescent="0.25">
      <c r="A25" s="45">
        <v>5268727</v>
      </c>
      <c r="B25" s="45"/>
      <c r="C25" s="14"/>
      <c r="D25" s="40"/>
      <c r="E25" s="27"/>
      <c r="F25" s="27"/>
      <c r="G25" s="87"/>
      <c r="H25" s="78"/>
      <c r="I25" s="79"/>
      <c r="J25" s="91">
        <v>16</v>
      </c>
    </row>
    <row r="26" spans="1:10" x14ac:dyDescent="0.25">
      <c r="A26" s="4" t="s">
        <v>140</v>
      </c>
      <c r="B26" s="4"/>
      <c r="C26" s="25">
        <v>107</v>
      </c>
      <c r="D26" s="17">
        <v>44530</v>
      </c>
      <c r="E26" s="27">
        <v>0.12099708000000001</v>
      </c>
      <c r="F26" s="27">
        <f t="shared" si="1"/>
        <v>4.489999977000001</v>
      </c>
      <c r="G26" s="87"/>
      <c r="H26" s="78"/>
      <c r="I26" s="79"/>
      <c r="J26" s="91">
        <v>17</v>
      </c>
    </row>
    <row r="27" spans="1:10" x14ac:dyDescent="0.25">
      <c r="A27" s="4"/>
      <c r="B27" s="4"/>
      <c r="C27" s="25"/>
      <c r="D27" s="40"/>
      <c r="E27" s="27"/>
      <c r="F27" s="27"/>
      <c r="G27" s="87"/>
      <c r="H27" s="78"/>
      <c r="I27" s="79"/>
      <c r="J27" s="91">
        <v>18</v>
      </c>
    </row>
    <row r="28" spans="1:10" x14ac:dyDescent="0.25">
      <c r="A28" s="4"/>
      <c r="B28" s="4"/>
      <c r="C28" s="25"/>
      <c r="D28" s="17"/>
      <c r="E28" s="27"/>
      <c r="F28" s="27"/>
      <c r="G28" s="87"/>
      <c r="H28" s="78"/>
      <c r="I28" s="79"/>
      <c r="J28" s="91">
        <v>19</v>
      </c>
    </row>
    <row r="29" spans="1:10" x14ac:dyDescent="0.25">
      <c r="A29" s="20" t="s">
        <v>136</v>
      </c>
      <c r="B29" s="20"/>
      <c r="C29" s="25"/>
      <c r="D29" s="17"/>
      <c r="E29" s="27"/>
      <c r="F29" s="27"/>
      <c r="G29" s="87"/>
      <c r="H29" s="78"/>
      <c r="I29" s="79"/>
      <c r="J29" s="91">
        <v>20</v>
      </c>
    </row>
    <row r="30" spans="1:10" x14ac:dyDescent="0.25">
      <c r="A30" s="54" t="s">
        <v>141</v>
      </c>
      <c r="B30" s="54"/>
      <c r="C30" s="55"/>
      <c r="D30" s="56">
        <v>50000</v>
      </c>
      <c r="E30" s="57">
        <v>1.5</v>
      </c>
      <c r="F30" s="57">
        <f>D30*E30%/12</f>
        <v>62.5</v>
      </c>
      <c r="G30" s="88"/>
      <c r="H30" s="81"/>
      <c r="I30" s="79"/>
      <c r="J30" s="91">
        <v>21</v>
      </c>
    </row>
    <row r="31" spans="1:10" x14ac:dyDescent="0.25">
      <c r="A31" s="4" t="s">
        <v>53</v>
      </c>
      <c r="B31" s="4"/>
      <c r="C31" s="50">
        <v>71</v>
      </c>
      <c r="D31" s="27">
        <v>197495</v>
      </c>
      <c r="E31" s="27">
        <v>9.9814735000000002E-2</v>
      </c>
      <c r="F31" s="27">
        <f t="shared" ref="F31:F57" si="2">D31*E31%/12</f>
        <v>16.427425907354166</v>
      </c>
      <c r="G31" s="87" t="s">
        <v>276</v>
      </c>
      <c r="H31" s="78" t="s">
        <v>270</v>
      </c>
      <c r="I31" s="79" t="s">
        <v>271</v>
      </c>
      <c r="J31" s="91">
        <v>22</v>
      </c>
    </row>
    <row r="32" spans="1:10" x14ac:dyDescent="0.25">
      <c r="A32" s="4" t="s">
        <v>54</v>
      </c>
      <c r="B32" s="4"/>
      <c r="C32" s="14">
        <v>72</v>
      </c>
      <c r="D32" s="27">
        <v>179543</v>
      </c>
      <c r="E32" s="27">
        <v>9.9814735000000002E-2</v>
      </c>
      <c r="F32" s="27">
        <f t="shared" si="2"/>
        <v>14.934197471754166</v>
      </c>
      <c r="G32" s="87" t="s">
        <v>276</v>
      </c>
      <c r="H32" s="78" t="s">
        <v>270</v>
      </c>
      <c r="I32" s="79" t="s">
        <v>271</v>
      </c>
      <c r="J32" s="91">
        <v>23</v>
      </c>
    </row>
    <row r="33" spans="1:10" x14ac:dyDescent="0.25">
      <c r="A33" s="4" t="s">
        <v>129</v>
      </c>
      <c r="B33" s="4"/>
      <c r="C33" s="14">
        <v>73</v>
      </c>
      <c r="D33" s="43">
        <v>2693141</v>
      </c>
      <c r="E33" s="27">
        <v>9.9814735000000002E-2</v>
      </c>
      <c r="F33" s="27">
        <f t="shared" si="2"/>
        <v>224.01262936052913</v>
      </c>
      <c r="G33" s="87" t="s">
        <v>276</v>
      </c>
      <c r="H33" s="78" t="s">
        <v>270</v>
      </c>
      <c r="I33" s="79" t="s">
        <v>271</v>
      </c>
      <c r="J33" s="91">
        <v>24</v>
      </c>
    </row>
    <row r="34" spans="1:10" x14ac:dyDescent="0.25">
      <c r="A34" s="4" t="s">
        <v>27</v>
      </c>
      <c r="B34" s="4"/>
      <c r="C34" s="14">
        <v>27</v>
      </c>
      <c r="D34" s="44">
        <v>403970</v>
      </c>
      <c r="E34" s="27">
        <v>9.9814735000000002E-2</v>
      </c>
      <c r="F34" s="27">
        <f t="shared" si="2"/>
        <v>33.601798748291664</v>
      </c>
      <c r="G34" s="87" t="s">
        <v>276</v>
      </c>
      <c r="H34" s="78" t="s">
        <v>270</v>
      </c>
      <c r="I34" s="79" t="s">
        <v>271</v>
      </c>
      <c r="J34" s="91">
        <v>25</v>
      </c>
    </row>
    <row r="35" spans="1:10" x14ac:dyDescent="0.25">
      <c r="A35" s="4" t="s">
        <v>59</v>
      </c>
      <c r="B35" s="4"/>
      <c r="C35" s="14">
        <v>79</v>
      </c>
      <c r="D35" s="43">
        <v>1196952</v>
      </c>
      <c r="E35" s="27">
        <v>9.9814735000000002E-2</v>
      </c>
      <c r="F35" s="27">
        <f t="shared" si="2"/>
        <v>99.561205573099983</v>
      </c>
      <c r="G35" s="87" t="s">
        <v>276</v>
      </c>
      <c r="H35" s="78" t="s">
        <v>270</v>
      </c>
      <c r="I35" s="79" t="s">
        <v>271</v>
      </c>
      <c r="J35" s="91">
        <v>26</v>
      </c>
    </row>
    <row r="36" spans="1:10" x14ac:dyDescent="0.25">
      <c r="A36" s="4" t="s">
        <v>51</v>
      </c>
      <c r="B36" s="4"/>
      <c r="C36" s="14">
        <v>69</v>
      </c>
      <c r="D36" s="43">
        <v>179543</v>
      </c>
      <c r="E36" s="27">
        <v>9.9814735000000002E-2</v>
      </c>
      <c r="F36" s="27">
        <f t="shared" si="2"/>
        <v>14.934197471754166</v>
      </c>
      <c r="G36" s="87" t="s">
        <v>276</v>
      </c>
      <c r="H36" s="78" t="s">
        <v>270</v>
      </c>
      <c r="I36" s="79" t="s">
        <v>271</v>
      </c>
      <c r="J36" s="91">
        <v>27</v>
      </c>
    </row>
    <row r="37" spans="1:10" x14ac:dyDescent="0.25">
      <c r="A37" s="4" t="s">
        <v>56</v>
      </c>
      <c r="B37" s="4"/>
      <c r="C37" s="14">
        <v>75</v>
      </c>
      <c r="D37" s="43">
        <v>119696</v>
      </c>
      <c r="E37" s="27">
        <v>9.9814735000000002E-2</v>
      </c>
      <c r="F37" s="27">
        <f t="shared" si="2"/>
        <v>9.956187100466666</v>
      </c>
      <c r="G37" s="87" t="s">
        <v>276</v>
      </c>
      <c r="H37" s="78" t="s">
        <v>270</v>
      </c>
      <c r="I37" s="79" t="s">
        <v>271</v>
      </c>
      <c r="J37" s="91">
        <v>28</v>
      </c>
    </row>
    <row r="38" spans="1:10" x14ac:dyDescent="0.25">
      <c r="A38" s="4" t="s">
        <v>106</v>
      </c>
      <c r="B38" s="4"/>
      <c r="C38" s="14">
        <v>82</v>
      </c>
      <c r="D38" s="43">
        <v>59847</v>
      </c>
      <c r="E38" s="27">
        <v>9.9814735000000002E-2</v>
      </c>
      <c r="F38" s="27">
        <f t="shared" si="2"/>
        <v>4.9780103712874997</v>
      </c>
      <c r="G38" s="87" t="s">
        <v>276</v>
      </c>
      <c r="H38" s="78" t="s">
        <v>270</v>
      </c>
      <c r="I38" s="79" t="s">
        <v>271</v>
      </c>
      <c r="J38" s="91">
        <v>29</v>
      </c>
    </row>
    <row r="39" spans="1:10" x14ac:dyDescent="0.25">
      <c r="A39" s="4" t="s">
        <v>107</v>
      </c>
      <c r="B39" s="4"/>
      <c r="C39" s="14">
        <v>84</v>
      </c>
      <c r="D39" s="43">
        <v>74810</v>
      </c>
      <c r="E39" s="27">
        <v>9.9814735000000002E-2</v>
      </c>
      <c r="F39" s="27">
        <f t="shared" si="2"/>
        <v>6.222616937791666</v>
      </c>
      <c r="G39" s="87" t="s">
        <v>276</v>
      </c>
      <c r="H39" s="78" t="s">
        <v>270</v>
      </c>
      <c r="I39" s="79" t="s">
        <v>271</v>
      </c>
      <c r="J39" s="91">
        <v>30</v>
      </c>
    </row>
    <row r="40" spans="1:10" x14ac:dyDescent="0.25">
      <c r="A40" s="4" t="s">
        <v>108</v>
      </c>
      <c r="B40" s="4"/>
      <c r="C40" s="14">
        <v>80</v>
      </c>
      <c r="D40" s="43">
        <v>104732</v>
      </c>
      <c r="E40" s="27">
        <v>9.9814735000000002E-2</v>
      </c>
      <c r="F40" s="27">
        <f t="shared" si="2"/>
        <v>8.7114973550166663</v>
      </c>
      <c r="G40" s="87" t="s">
        <v>276</v>
      </c>
      <c r="H40" s="78" t="s">
        <v>270</v>
      </c>
      <c r="I40" s="79" t="s">
        <v>271</v>
      </c>
      <c r="J40" s="91">
        <v>31</v>
      </c>
    </row>
    <row r="41" spans="1:10" x14ac:dyDescent="0.25">
      <c r="A41" s="4" t="s">
        <v>109</v>
      </c>
      <c r="B41" s="4"/>
      <c r="C41" s="14">
        <v>81</v>
      </c>
      <c r="D41" s="43">
        <v>194506</v>
      </c>
      <c r="E41" s="27">
        <v>9.9814735000000002E-2</v>
      </c>
      <c r="F41" s="27">
        <f t="shared" si="2"/>
        <v>16.178804038258331</v>
      </c>
      <c r="G41" s="87" t="s">
        <v>276</v>
      </c>
      <c r="H41" s="78" t="s">
        <v>270</v>
      </c>
      <c r="I41" s="79" t="s">
        <v>271</v>
      </c>
      <c r="J41" s="91">
        <v>32</v>
      </c>
    </row>
    <row r="42" spans="1:10" x14ac:dyDescent="0.25">
      <c r="A42" s="4" t="s">
        <v>110</v>
      </c>
      <c r="B42" s="4"/>
      <c r="C42" s="14">
        <v>83</v>
      </c>
      <c r="D42" s="43">
        <v>194506</v>
      </c>
      <c r="E42" s="27">
        <v>9.9814735000000002E-2</v>
      </c>
      <c r="F42" s="27">
        <f t="shared" si="2"/>
        <v>16.178804038258331</v>
      </c>
      <c r="G42" s="87" t="s">
        <v>276</v>
      </c>
      <c r="H42" s="78" t="s">
        <v>270</v>
      </c>
      <c r="I42" s="79" t="s">
        <v>271</v>
      </c>
      <c r="J42" s="91">
        <v>33</v>
      </c>
    </row>
    <row r="43" spans="1:10" x14ac:dyDescent="0.25">
      <c r="A43" s="4" t="s">
        <v>128</v>
      </c>
      <c r="B43" s="4"/>
      <c r="C43" s="14"/>
      <c r="D43" s="43">
        <v>75749</v>
      </c>
      <c r="E43" s="27">
        <v>9.9814735000000002E-2</v>
      </c>
      <c r="F43" s="27">
        <f t="shared" si="2"/>
        <v>6.3007219679291664</v>
      </c>
      <c r="G43" s="87" t="s">
        <v>276</v>
      </c>
      <c r="H43" s="78" t="s">
        <v>270</v>
      </c>
      <c r="I43" s="79" t="s">
        <v>271</v>
      </c>
      <c r="J43" s="91">
        <v>34</v>
      </c>
    </row>
    <row r="44" spans="1:10" x14ac:dyDescent="0.25">
      <c r="A44" s="92" t="s">
        <v>46</v>
      </c>
      <c r="B44" s="4"/>
      <c r="C44" s="14">
        <v>63</v>
      </c>
      <c r="D44" s="43">
        <v>568552</v>
      </c>
      <c r="E44" s="27">
        <v>9.9814735000000002E-2</v>
      </c>
      <c r="F44" s="27">
        <f t="shared" si="2"/>
        <v>47.291556011433329</v>
      </c>
      <c r="G44" s="87" t="s">
        <v>276</v>
      </c>
      <c r="H44" s="78" t="s">
        <v>270</v>
      </c>
      <c r="I44" s="79" t="s">
        <v>271</v>
      </c>
      <c r="J44" s="91">
        <v>35</v>
      </c>
    </row>
    <row r="45" spans="1:10" x14ac:dyDescent="0.25">
      <c r="A45" s="49" t="s">
        <v>47</v>
      </c>
      <c r="B45" s="49"/>
      <c r="C45" s="50">
        <v>64</v>
      </c>
      <c r="D45" s="51">
        <v>1556038</v>
      </c>
      <c r="E45" s="27">
        <v>9.9814735000000002E-2</v>
      </c>
      <c r="F45" s="27">
        <f t="shared" si="2"/>
        <v>129.4296005166083</v>
      </c>
      <c r="G45" s="87" t="s">
        <v>276</v>
      </c>
      <c r="H45" s="78" t="s">
        <v>270</v>
      </c>
      <c r="I45" s="79" t="s">
        <v>271</v>
      </c>
      <c r="J45" s="91">
        <v>36</v>
      </c>
    </row>
    <row r="46" spans="1:10" x14ac:dyDescent="0.25">
      <c r="A46" s="4" t="s">
        <v>48</v>
      </c>
      <c r="B46" s="4"/>
      <c r="C46" s="14">
        <v>65</v>
      </c>
      <c r="D46" s="44">
        <v>241384</v>
      </c>
      <c r="E46" s="27">
        <v>9.9814735000000002E-2</v>
      </c>
      <c r="F46" s="27">
        <f t="shared" si="2"/>
        <v>20.078066661033333</v>
      </c>
      <c r="G46" s="87" t="s">
        <v>276</v>
      </c>
      <c r="H46" s="78" t="s">
        <v>270</v>
      </c>
      <c r="I46" s="79" t="s">
        <v>271</v>
      </c>
      <c r="J46" s="91">
        <v>37</v>
      </c>
    </row>
    <row r="47" spans="1:10" x14ac:dyDescent="0.25">
      <c r="A47" s="4" t="s">
        <v>22</v>
      </c>
      <c r="B47" s="4"/>
      <c r="C47" s="14">
        <v>21</v>
      </c>
      <c r="D47" s="44">
        <v>2234309</v>
      </c>
      <c r="E47" s="27">
        <v>9.9814735000000002E-2</v>
      </c>
      <c r="F47" s="27">
        <f t="shared" si="2"/>
        <v>185.84746728592916</v>
      </c>
      <c r="G47" s="87" t="s">
        <v>276</v>
      </c>
      <c r="H47" s="78" t="s">
        <v>270</v>
      </c>
      <c r="I47" s="79" t="s">
        <v>271</v>
      </c>
      <c r="J47" s="91">
        <v>38</v>
      </c>
    </row>
    <row r="48" spans="1:10" x14ac:dyDescent="0.25">
      <c r="A48" s="4" t="s">
        <v>49</v>
      </c>
      <c r="B48" s="4"/>
      <c r="C48" s="14">
        <v>66</v>
      </c>
      <c r="D48" s="44">
        <v>82291</v>
      </c>
      <c r="E48" s="27">
        <v>9.9814735000000002E-2</v>
      </c>
      <c r="F48" s="27">
        <f t="shared" si="2"/>
        <v>6.8448786315708325</v>
      </c>
      <c r="G48" s="87" t="s">
        <v>276</v>
      </c>
      <c r="H48" s="78" t="s">
        <v>270</v>
      </c>
      <c r="I48" s="79" t="s">
        <v>271</v>
      </c>
      <c r="J48" s="91">
        <v>39</v>
      </c>
    </row>
    <row r="49" spans="1:10" x14ac:dyDescent="0.25">
      <c r="A49" s="92" t="s">
        <v>50</v>
      </c>
      <c r="B49" s="4"/>
      <c r="C49" s="14">
        <v>67</v>
      </c>
      <c r="D49" s="43">
        <v>403970</v>
      </c>
      <c r="E49" s="27">
        <v>9.9814735000000002E-2</v>
      </c>
      <c r="F49" s="27">
        <f t="shared" si="2"/>
        <v>33.601798748291664</v>
      </c>
      <c r="G49" s="87" t="s">
        <v>276</v>
      </c>
      <c r="H49" s="78" t="s">
        <v>270</v>
      </c>
      <c r="I49" s="79" t="s">
        <v>271</v>
      </c>
      <c r="J49" s="91">
        <v>40</v>
      </c>
    </row>
    <row r="50" spans="1:10" s="69" customFormat="1" x14ac:dyDescent="0.25">
      <c r="A50" s="67" t="s">
        <v>52</v>
      </c>
      <c r="B50" s="67"/>
      <c r="C50" s="68">
        <v>70</v>
      </c>
      <c r="D50" s="62">
        <v>598477</v>
      </c>
      <c r="E50" s="64">
        <v>9.9814735000000002E-2</v>
      </c>
      <c r="F50" s="64">
        <f t="shared" si="2"/>
        <v>49.780685965495827</v>
      </c>
      <c r="G50" s="87" t="s">
        <v>276</v>
      </c>
      <c r="H50" s="78" t="s">
        <v>270</v>
      </c>
      <c r="I50" s="79" t="s">
        <v>271</v>
      </c>
      <c r="J50" s="91">
        <v>41</v>
      </c>
    </row>
    <row r="51" spans="1:10" x14ac:dyDescent="0.25">
      <c r="A51" s="4" t="s">
        <v>137</v>
      </c>
      <c r="B51" s="4"/>
      <c r="C51" s="14">
        <v>78</v>
      </c>
      <c r="D51" s="43">
        <v>134657</v>
      </c>
      <c r="E51" s="27">
        <v>9.9814735000000002E-2</v>
      </c>
      <c r="F51" s="27">
        <f t="shared" si="2"/>
        <v>11.200627309079167</v>
      </c>
      <c r="G51" s="87" t="s">
        <v>276</v>
      </c>
      <c r="H51" s="78" t="s">
        <v>270</v>
      </c>
      <c r="I51" s="79" t="s">
        <v>271</v>
      </c>
      <c r="J51" s="91">
        <v>42</v>
      </c>
    </row>
    <row r="52" spans="1:10" x14ac:dyDescent="0.25">
      <c r="A52" s="4" t="s">
        <v>57</v>
      </c>
      <c r="B52" s="4"/>
      <c r="C52" s="14">
        <v>76</v>
      </c>
      <c r="D52" s="43">
        <v>1615885</v>
      </c>
      <c r="E52" s="27">
        <v>9.9814735000000002E-2</v>
      </c>
      <c r="F52" s="27">
        <f t="shared" si="2"/>
        <v>134.40761088789583</v>
      </c>
      <c r="G52" s="87" t="s">
        <v>276</v>
      </c>
      <c r="H52" s="78" t="s">
        <v>270</v>
      </c>
      <c r="I52" s="79" t="s">
        <v>271</v>
      </c>
      <c r="J52" s="91">
        <v>43</v>
      </c>
    </row>
    <row r="53" spans="1:10" x14ac:dyDescent="0.25">
      <c r="A53" s="92" t="s">
        <v>55</v>
      </c>
      <c r="B53" s="4"/>
      <c r="C53" s="14">
        <v>74</v>
      </c>
      <c r="D53" s="43">
        <v>89770</v>
      </c>
      <c r="E53" s="27">
        <v>9.9814735000000002E-2</v>
      </c>
      <c r="F53" s="27">
        <f t="shared" si="2"/>
        <v>7.4669739674583324</v>
      </c>
      <c r="G53" s="87" t="s">
        <v>276</v>
      </c>
      <c r="H53" s="78" t="s">
        <v>270</v>
      </c>
      <c r="I53" s="79" t="s">
        <v>271</v>
      </c>
      <c r="J53" s="91">
        <v>44</v>
      </c>
    </row>
    <row r="54" spans="1:10" x14ac:dyDescent="0.25">
      <c r="A54" s="4" t="s">
        <v>58</v>
      </c>
      <c r="B54" s="4"/>
      <c r="C54" s="14">
        <v>77</v>
      </c>
      <c r="D54" s="43">
        <v>115205</v>
      </c>
      <c r="E54" s="27">
        <v>9.9814735000000002E-2</v>
      </c>
      <c r="F54" s="27">
        <f t="shared" si="2"/>
        <v>9.5826304547291663</v>
      </c>
      <c r="G54" s="87" t="s">
        <v>276</v>
      </c>
      <c r="H54" s="78" t="s">
        <v>270</v>
      </c>
      <c r="I54" s="79" t="s">
        <v>271</v>
      </c>
      <c r="J54" s="91">
        <v>45</v>
      </c>
    </row>
    <row r="55" spans="1:10" x14ac:dyDescent="0.25">
      <c r="A55" s="45">
        <v>13315028</v>
      </c>
      <c r="B55" s="45"/>
      <c r="C55" s="14"/>
      <c r="D55" s="46"/>
      <c r="E55" s="27"/>
      <c r="F55" s="27"/>
      <c r="G55" s="87"/>
      <c r="H55" s="78"/>
      <c r="I55" s="79"/>
      <c r="J55" s="91">
        <v>46</v>
      </c>
    </row>
    <row r="56" spans="1:10" x14ac:dyDescent="0.25">
      <c r="A56" s="4"/>
      <c r="B56" s="4"/>
      <c r="C56" s="25"/>
      <c r="D56" s="40"/>
      <c r="E56" s="27"/>
      <c r="F56" s="27"/>
      <c r="G56" s="87"/>
      <c r="H56" s="78"/>
      <c r="I56" s="79"/>
      <c r="J56" s="91">
        <v>47</v>
      </c>
    </row>
    <row r="57" spans="1:10" x14ac:dyDescent="0.25">
      <c r="A57" s="4" t="s">
        <v>23</v>
      </c>
      <c r="B57" s="4"/>
      <c r="C57" s="14">
        <v>22</v>
      </c>
      <c r="D57" s="44">
        <v>890589</v>
      </c>
      <c r="E57" s="10">
        <v>0.11977242</v>
      </c>
      <c r="F57" s="27">
        <f t="shared" si="2"/>
        <v>88.889999796150008</v>
      </c>
      <c r="G57" s="87"/>
      <c r="H57" s="78"/>
      <c r="I57" s="79"/>
      <c r="J57" s="91">
        <v>48</v>
      </c>
    </row>
    <row r="58" spans="1:10" x14ac:dyDescent="0.25">
      <c r="A58" s="4"/>
      <c r="B58" s="4"/>
      <c r="C58" s="14"/>
      <c r="D58" s="42"/>
      <c r="E58" s="27"/>
      <c r="F58" s="27"/>
      <c r="G58" s="87"/>
      <c r="H58" s="78"/>
      <c r="I58" s="79"/>
      <c r="J58" s="91">
        <v>49</v>
      </c>
    </row>
    <row r="59" spans="1:10" x14ac:dyDescent="0.25">
      <c r="A59" s="52" t="s">
        <v>138</v>
      </c>
      <c r="B59" s="52"/>
      <c r="C59" s="14"/>
      <c r="D59" s="17"/>
      <c r="E59" s="27"/>
      <c r="F59" s="27"/>
      <c r="G59" s="87"/>
      <c r="H59" s="78"/>
      <c r="I59" s="79"/>
      <c r="J59" s="91">
        <v>50</v>
      </c>
    </row>
    <row r="60" spans="1:10" x14ac:dyDescent="0.25">
      <c r="A60" s="54" t="s">
        <v>141</v>
      </c>
      <c r="B60" s="54"/>
      <c r="C60" s="55"/>
      <c r="D60" s="56">
        <v>50000</v>
      </c>
      <c r="E60" s="57">
        <v>1.5</v>
      </c>
      <c r="F60" s="57">
        <f>D60*E60%/12</f>
        <v>62.5</v>
      </c>
      <c r="G60" s="88"/>
      <c r="H60" s="81"/>
      <c r="I60" s="79"/>
      <c r="J60" s="91">
        <v>51</v>
      </c>
    </row>
    <row r="61" spans="1:10" x14ac:dyDescent="0.25">
      <c r="A61" s="4" t="s">
        <v>85</v>
      </c>
      <c r="B61" s="4"/>
      <c r="C61" s="25">
        <v>116</v>
      </c>
      <c r="D61" s="5">
        <v>131664</v>
      </c>
      <c r="E61" s="10">
        <v>0.101036033</v>
      </c>
      <c r="F61" s="27">
        <f t="shared" ref="F61:F79" si="3">D61*E61%/12</f>
        <v>11.08567354076</v>
      </c>
      <c r="G61" s="87"/>
      <c r="H61" s="78"/>
      <c r="I61" s="79"/>
      <c r="J61" s="91">
        <v>52</v>
      </c>
    </row>
    <row r="62" spans="1:10" s="77" customFormat="1" x14ac:dyDescent="0.25">
      <c r="A62" s="19" t="s">
        <v>75</v>
      </c>
      <c r="B62" s="19"/>
      <c r="C62" s="25">
        <v>115</v>
      </c>
      <c r="D62" s="44">
        <v>3419137</v>
      </c>
      <c r="E62" s="75">
        <v>0.101036033</v>
      </c>
      <c r="F62" s="76">
        <f t="shared" si="3"/>
        <v>287.88003230293418</v>
      </c>
      <c r="G62" s="90"/>
      <c r="H62" s="84"/>
      <c r="I62" s="85"/>
      <c r="J62" s="91">
        <v>53</v>
      </c>
    </row>
    <row r="63" spans="1:10" x14ac:dyDescent="0.25">
      <c r="A63" s="4" t="s">
        <v>41</v>
      </c>
      <c r="B63" s="4"/>
      <c r="C63" s="14">
        <v>58</v>
      </c>
      <c r="D63" s="5">
        <v>71317</v>
      </c>
      <c r="E63" s="10">
        <v>0.101036033</v>
      </c>
      <c r="F63" s="27">
        <f t="shared" si="3"/>
        <v>6.0046556378841665</v>
      </c>
      <c r="G63" s="87"/>
      <c r="H63" s="78"/>
      <c r="I63" s="79"/>
      <c r="J63" s="91">
        <v>54</v>
      </c>
    </row>
    <row r="64" spans="1:10" s="65" customFormat="1" x14ac:dyDescent="0.25">
      <c r="A64" s="60" t="s">
        <v>28</v>
      </c>
      <c r="B64" s="60"/>
      <c r="C64" s="66">
        <v>29</v>
      </c>
      <c r="D64" s="63">
        <v>69821</v>
      </c>
      <c r="E64" s="70">
        <v>0.101036033</v>
      </c>
      <c r="F64" s="64">
        <f t="shared" si="3"/>
        <v>5.8786973834108336</v>
      </c>
      <c r="G64" s="89"/>
      <c r="H64" s="83"/>
      <c r="I64" s="86"/>
      <c r="J64" s="91">
        <v>55</v>
      </c>
    </row>
    <row r="65" spans="1:10" s="65" customFormat="1" x14ac:dyDescent="0.25">
      <c r="A65" s="60" t="s">
        <v>74</v>
      </c>
      <c r="B65" s="60"/>
      <c r="C65" s="61">
        <v>114</v>
      </c>
      <c r="D65" s="63">
        <v>199492</v>
      </c>
      <c r="E65" s="70">
        <v>0.101036033</v>
      </c>
      <c r="F65" s="64">
        <f t="shared" si="3"/>
        <v>16.796566912696669</v>
      </c>
      <c r="G65" s="89"/>
      <c r="H65" s="83"/>
      <c r="I65" s="86"/>
      <c r="J65" s="91">
        <v>56</v>
      </c>
    </row>
    <row r="66" spans="1:10" x14ac:dyDescent="0.25">
      <c r="A66" s="4" t="s">
        <v>42</v>
      </c>
      <c r="B66" s="4"/>
      <c r="C66" s="14">
        <v>59</v>
      </c>
      <c r="D66" s="5">
        <v>1157053</v>
      </c>
      <c r="E66" s="10">
        <v>0.101036033</v>
      </c>
      <c r="F66" s="27">
        <f t="shared" si="3"/>
        <v>97.420037575624178</v>
      </c>
      <c r="G66" s="87" t="s">
        <v>282</v>
      </c>
      <c r="H66" s="78" t="s">
        <v>283</v>
      </c>
      <c r="I66" s="79"/>
      <c r="J66" s="91">
        <v>57</v>
      </c>
    </row>
    <row r="67" spans="1:10" s="65" customFormat="1" x14ac:dyDescent="0.25">
      <c r="A67" s="60" t="s">
        <v>43</v>
      </c>
      <c r="B67" s="60"/>
      <c r="C67" s="66">
        <v>60</v>
      </c>
      <c r="D67" s="63">
        <v>29923</v>
      </c>
      <c r="E67" s="70">
        <v>0.101036033</v>
      </c>
      <c r="F67" s="64">
        <f t="shared" si="3"/>
        <v>2.519417679549167</v>
      </c>
      <c r="G67" s="89"/>
      <c r="H67" s="83"/>
      <c r="I67" s="86"/>
      <c r="J67" s="91">
        <v>58</v>
      </c>
    </row>
    <row r="68" spans="1:10" s="65" customFormat="1" x14ac:dyDescent="0.25">
      <c r="A68" s="60" t="s">
        <v>73</v>
      </c>
      <c r="B68" s="60"/>
      <c r="C68" s="61">
        <v>113</v>
      </c>
      <c r="D68" s="63">
        <v>2051774</v>
      </c>
      <c r="E68" s="70">
        <v>0.101036033</v>
      </c>
      <c r="F68" s="64">
        <f t="shared" si="3"/>
        <v>172.75258797711834</v>
      </c>
      <c r="G68" s="89"/>
      <c r="H68" s="83"/>
      <c r="I68" s="86"/>
      <c r="J68" s="91">
        <v>59</v>
      </c>
    </row>
    <row r="69" spans="1:10" x14ac:dyDescent="0.25">
      <c r="A69" s="4" t="s">
        <v>38</v>
      </c>
      <c r="B69" s="4"/>
      <c r="C69" s="14">
        <v>47</v>
      </c>
      <c r="D69" s="5">
        <v>314199</v>
      </c>
      <c r="E69" s="10">
        <v>0.101036033</v>
      </c>
      <c r="F69" s="27">
        <f t="shared" si="3"/>
        <v>26.454517110472505</v>
      </c>
      <c r="G69" s="87"/>
      <c r="H69" s="78"/>
      <c r="I69" s="79"/>
      <c r="J69" s="91">
        <v>60</v>
      </c>
    </row>
    <row r="70" spans="1:10" x14ac:dyDescent="0.25">
      <c r="A70" s="4" t="s">
        <v>40</v>
      </c>
      <c r="B70" s="4"/>
      <c r="C70" s="14">
        <v>50</v>
      </c>
      <c r="D70" s="5">
        <v>970742</v>
      </c>
      <c r="E70" s="10">
        <v>0.101036033</v>
      </c>
      <c r="F70" s="27">
        <f t="shared" si="3"/>
        <v>81.733267288738332</v>
      </c>
      <c r="G70" s="87"/>
      <c r="H70" s="78"/>
      <c r="I70" s="79"/>
      <c r="J70" s="91">
        <v>61</v>
      </c>
    </row>
    <row r="71" spans="1:10" s="71" customFormat="1" x14ac:dyDescent="0.25">
      <c r="A71" s="67" t="s">
        <v>32</v>
      </c>
      <c r="B71" s="67"/>
      <c r="C71" s="68">
        <v>39</v>
      </c>
      <c r="D71" s="62">
        <v>4882566</v>
      </c>
      <c r="E71" s="64">
        <v>0.101036033</v>
      </c>
      <c r="F71" s="64">
        <f t="shared" si="3"/>
        <v>411.09591625056504</v>
      </c>
      <c r="G71" s="89"/>
      <c r="H71" s="83"/>
      <c r="I71" s="83"/>
      <c r="J71" s="91">
        <v>62</v>
      </c>
    </row>
    <row r="72" spans="1:10" x14ac:dyDescent="0.25">
      <c r="A72" s="4" t="s">
        <v>29</v>
      </c>
      <c r="B72" s="4"/>
      <c r="C72" s="14">
        <v>33</v>
      </c>
      <c r="D72" s="5">
        <v>5565824</v>
      </c>
      <c r="E72" s="10">
        <v>0.101036033</v>
      </c>
      <c r="F72" s="27">
        <f t="shared" si="3"/>
        <v>468.62398111349336</v>
      </c>
      <c r="G72" s="87"/>
      <c r="H72" s="78"/>
      <c r="I72" s="79"/>
      <c r="J72" s="91">
        <v>63</v>
      </c>
    </row>
    <row r="73" spans="1:10" x14ac:dyDescent="0.25">
      <c r="A73" s="4" t="s">
        <v>31</v>
      </c>
      <c r="B73" s="4"/>
      <c r="C73" s="14">
        <v>35</v>
      </c>
      <c r="D73" s="5">
        <v>1376495</v>
      </c>
      <c r="E73" s="10">
        <v>0.101036033</v>
      </c>
      <c r="F73" s="27">
        <f t="shared" si="3"/>
        <v>115.89632853694583</v>
      </c>
      <c r="G73" s="87"/>
      <c r="H73" s="78"/>
      <c r="I73" s="79"/>
      <c r="J73" s="91">
        <v>64</v>
      </c>
    </row>
    <row r="74" spans="1:10" x14ac:dyDescent="0.25">
      <c r="A74" s="4" t="s">
        <v>44</v>
      </c>
      <c r="B74" s="4"/>
      <c r="C74" s="14">
        <v>61</v>
      </c>
      <c r="D74" s="5">
        <v>59847</v>
      </c>
      <c r="E74" s="10">
        <v>0.101036033</v>
      </c>
      <c r="F74" s="27">
        <f t="shared" si="3"/>
        <v>5.0389195557925008</v>
      </c>
      <c r="G74" s="87"/>
      <c r="H74" s="78"/>
      <c r="I74" s="79"/>
      <c r="J74" s="91">
        <v>65</v>
      </c>
    </row>
    <row r="75" spans="1:10" x14ac:dyDescent="0.25">
      <c r="A75" s="4" t="s">
        <v>36</v>
      </c>
      <c r="B75" s="4"/>
      <c r="C75" s="14">
        <v>46</v>
      </c>
      <c r="D75" s="5">
        <v>1376495</v>
      </c>
      <c r="E75" s="10">
        <v>0.101036033</v>
      </c>
      <c r="F75" s="27">
        <f t="shared" si="3"/>
        <v>115.89632853694583</v>
      </c>
      <c r="G75" s="87"/>
      <c r="H75" s="78"/>
      <c r="I75" s="79"/>
      <c r="J75" s="91">
        <v>66</v>
      </c>
    </row>
    <row r="76" spans="1:10" x14ac:dyDescent="0.25">
      <c r="A76" s="4" t="s">
        <v>45</v>
      </c>
      <c r="B76" s="4"/>
      <c r="C76" s="14">
        <v>62</v>
      </c>
      <c r="D76" s="5">
        <v>299237</v>
      </c>
      <c r="E76" s="10">
        <v>0.101036033</v>
      </c>
      <c r="F76" s="27">
        <f t="shared" si="3"/>
        <v>25.194766172350835</v>
      </c>
      <c r="G76" s="87"/>
      <c r="H76" s="78"/>
      <c r="I76" s="79"/>
      <c r="J76" s="91">
        <v>67</v>
      </c>
    </row>
    <row r="77" spans="1:10" x14ac:dyDescent="0.25">
      <c r="A77" s="4" t="s">
        <v>37</v>
      </c>
      <c r="B77" s="4"/>
      <c r="C77" s="14">
        <v>45</v>
      </c>
      <c r="D77" s="5">
        <v>2529273</v>
      </c>
      <c r="E77" s="10">
        <v>0.101036033</v>
      </c>
      <c r="F77" s="27">
        <f t="shared" si="3"/>
        <v>212.95642524500749</v>
      </c>
      <c r="G77" s="87"/>
      <c r="H77" s="78"/>
      <c r="I77" s="79"/>
      <c r="J77" s="91">
        <v>68</v>
      </c>
    </row>
    <row r="78" spans="1:10" x14ac:dyDescent="0.25">
      <c r="A78" s="4" t="s">
        <v>33</v>
      </c>
      <c r="B78" s="4"/>
      <c r="C78" s="14">
        <v>40</v>
      </c>
      <c r="D78" s="5">
        <v>11969518</v>
      </c>
      <c r="E78" s="10">
        <v>0.101036033</v>
      </c>
      <c r="F78" s="27">
        <f t="shared" si="3"/>
        <v>1007.7938463684118</v>
      </c>
      <c r="G78" s="87" t="s">
        <v>280</v>
      </c>
      <c r="H78" s="78" t="s">
        <v>281</v>
      </c>
      <c r="I78" s="79"/>
      <c r="J78" s="91">
        <v>69</v>
      </c>
    </row>
    <row r="79" spans="1:10" x14ac:dyDescent="0.25">
      <c r="A79" s="4" t="s">
        <v>35</v>
      </c>
      <c r="B79" s="4"/>
      <c r="C79" s="14">
        <v>44</v>
      </c>
      <c r="D79" s="5">
        <v>119696</v>
      </c>
      <c r="E79" s="10">
        <v>0.101036033</v>
      </c>
      <c r="F79" s="27">
        <f t="shared" si="3"/>
        <v>10.078007504973334</v>
      </c>
      <c r="G79" s="87"/>
      <c r="H79" s="78"/>
      <c r="I79" s="79"/>
      <c r="J79" s="91">
        <v>70</v>
      </c>
    </row>
    <row r="80" spans="1:10" x14ac:dyDescent="0.25">
      <c r="A80" s="45">
        <v>36594073</v>
      </c>
      <c r="B80" s="45"/>
      <c r="C80" s="14"/>
      <c r="D80" s="39"/>
      <c r="E80" s="10"/>
      <c r="F80" s="27"/>
      <c r="G80" s="87"/>
      <c r="H80" s="78"/>
      <c r="I80" s="79"/>
      <c r="J80" s="91">
        <v>71</v>
      </c>
    </row>
    <row r="81" spans="1:10" x14ac:dyDescent="0.25">
      <c r="A81" s="4" t="s">
        <v>30</v>
      </c>
      <c r="B81" s="4"/>
      <c r="C81" s="14">
        <v>34</v>
      </c>
      <c r="D81" s="5">
        <v>356235</v>
      </c>
      <c r="E81" s="10">
        <v>0.121232083</v>
      </c>
      <c r="F81" s="27">
        <f>D81*E81%/12</f>
        <v>35.989259239587497</v>
      </c>
      <c r="G81" s="87"/>
      <c r="H81" s="78"/>
      <c r="I81" s="79"/>
      <c r="J81" s="91">
        <v>72</v>
      </c>
    </row>
    <row r="82" spans="1:10" x14ac:dyDescent="0.25">
      <c r="A82" s="4" t="s">
        <v>34</v>
      </c>
      <c r="B82" s="4"/>
      <c r="C82" s="14">
        <v>41</v>
      </c>
      <c r="D82" s="5">
        <v>178117</v>
      </c>
      <c r="E82" s="10">
        <v>0.121232083</v>
      </c>
      <c r="F82" s="27">
        <f>D82*E82%/12</f>
        <v>17.994579106425832</v>
      </c>
      <c r="G82" s="87"/>
      <c r="H82" s="78"/>
      <c r="I82" s="79"/>
      <c r="J82" s="91">
        <v>73</v>
      </c>
    </row>
    <row r="83" spans="1:10" x14ac:dyDescent="0.25">
      <c r="A83" s="4" t="s">
        <v>84</v>
      </c>
      <c r="B83" s="4"/>
      <c r="C83" s="25">
        <v>109</v>
      </c>
      <c r="D83" s="5">
        <v>801532</v>
      </c>
      <c r="E83" s="10">
        <v>0.121232083</v>
      </c>
      <c r="F83" s="27">
        <f>D83*E83%/12</f>
        <v>80.976161625963329</v>
      </c>
      <c r="G83" s="87"/>
      <c r="H83" s="78"/>
      <c r="I83" s="79"/>
      <c r="J83" s="91">
        <v>74</v>
      </c>
    </row>
    <row r="84" spans="1:10" x14ac:dyDescent="0.25">
      <c r="A84" s="45">
        <v>1335884</v>
      </c>
      <c r="B84" s="45"/>
      <c r="C84" s="14"/>
      <c r="D84" s="39"/>
      <c r="E84" s="10"/>
      <c r="F84" s="27"/>
      <c r="G84" s="87"/>
      <c r="H84" s="78"/>
      <c r="I84" s="79"/>
      <c r="J84" s="91">
        <v>75</v>
      </c>
    </row>
    <row r="85" spans="1:10" x14ac:dyDescent="0.25">
      <c r="A85" s="20" t="s">
        <v>139</v>
      </c>
      <c r="B85" s="20"/>
      <c r="C85" s="14"/>
      <c r="D85" s="5"/>
      <c r="E85" s="10"/>
      <c r="F85" s="27"/>
      <c r="G85" s="87"/>
      <c r="H85" s="78"/>
      <c r="I85" s="79"/>
      <c r="J85" s="91">
        <v>76</v>
      </c>
    </row>
    <row r="86" spans="1:10" s="58" customFormat="1" x14ac:dyDescent="0.25">
      <c r="A86" s="54" t="s">
        <v>141</v>
      </c>
      <c r="B86" s="54"/>
      <c r="C86" s="55"/>
      <c r="D86" s="56">
        <v>50000</v>
      </c>
      <c r="E86" s="57">
        <v>1.5</v>
      </c>
      <c r="F86" s="57">
        <f>D86*E86%/12</f>
        <v>62.5</v>
      </c>
      <c r="G86" s="88"/>
      <c r="H86" s="81"/>
      <c r="I86" s="81"/>
      <c r="J86" s="91">
        <v>77</v>
      </c>
    </row>
    <row r="87" spans="1:10" x14ac:dyDescent="0.25">
      <c r="A87" s="4" t="s">
        <v>127</v>
      </c>
      <c r="B87" s="4"/>
      <c r="C87" s="25">
        <v>86</v>
      </c>
      <c r="D87" s="17">
        <v>5236123</v>
      </c>
      <c r="E87" s="27">
        <v>0.100221271</v>
      </c>
      <c r="F87" s="27">
        <f t="shared" ref="F87:F108" si="4">D87*E87%/12</f>
        <v>437.30908514361084</v>
      </c>
      <c r="G87" s="87"/>
      <c r="H87" s="78"/>
      <c r="I87" s="79"/>
      <c r="J87" s="91">
        <v>78</v>
      </c>
    </row>
    <row r="88" spans="1:10" x14ac:dyDescent="0.25">
      <c r="A88" s="60" t="s">
        <v>63</v>
      </c>
      <c r="B88" s="60"/>
      <c r="C88" s="25">
        <v>92</v>
      </c>
      <c r="D88" s="62">
        <v>4129483</v>
      </c>
      <c r="E88" s="27">
        <v>0.100221271</v>
      </c>
      <c r="F88" s="64">
        <f t="shared" si="4"/>
        <v>344.88502902741084</v>
      </c>
      <c r="G88" s="89"/>
      <c r="H88" s="83"/>
      <c r="I88" s="79"/>
      <c r="J88" s="91">
        <v>79</v>
      </c>
    </row>
    <row r="89" spans="1:10" x14ac:dyDescent="0.25">
      <c r="A89" s="4" t="s">
        <v>78</v>
      </c>
      <c r="B89" s="4"/>
      <c r="C89" s="25">
        <v>91</v>
      </c>
      <c r="D89" s="17">
        <v>254350</v>
      </c>
      <c r="E89" s="27">
        <v>0.100221271</v>
      </c>
      <c r="F89" s="27">
        <f t="shared" si="4"/>
        <v>21.242733565708331</v>
      </c>
      <c r="G89" s="87"/>
      <c r="H89" s="78"/>
      <c r="I89" s="79"/>
      <c r="J89" s="91">
        <v>80</v>
      </c>
    </row>
    <row r="90" spans="1:10" x14ac:dyDescent="0.25">
      <c r="A90" s="4" t="s">
        <v>62</v>
      </c>
      <c r="B90" s="4"/>
      <c r="C90" s="25">
        <v>90</v>
      </c>
      <c r="D90" s="17">
        <v>29923</v>
      </c>
      <c r="E90" s="27">
        <v>0.100221271</v>
      </c>
      <c r="F90" s="27">
        <f t="shared" si="4"/>
        <v>2.4991009101108332</v>
      </c>
      <c r="G90" s="87"/>
      <c r="H90" s="78"/>
      <c r="I90" s="79"/>
      <c r="J90" s="91">
        <v>81</v>
      </c>
    </row>
    <row r="91" spans="1:10" x14ac:dyDescent="0.25">
      <c r="A91" s="4" t="s">
        <v>77</v>
      </c>
      <c r="B91" s="4"/>
      <c r="C91" s="25">
        <v>89</v>
      </c>
      <c r="D91" s="17">
        <v>269313</v>
      </c>
      <c r="E91" s="27">
        <v>0.100221271</v>
      </c>
      <c r="F91" s="27">
        <f t="shared" si="4"/>
        <v>22.492409297352498</v>
      </c>
      <c r="G91" s="87"/>
      <c r="H91" s="78"/>
      <c r="I91" s="79"/>
      <c r="J91" s="91">
        <v>82</v>
      </c>
    </row>
    <row r="92" spans="1:10" x14ac:dyDescent="0.25">
      <c r="A92" s="4" t="s">
        <v>66</v>
      </c>
      <c r="B92" s="4"/>
      <c r="C92" s="25">
        <v>95</v>
      </c>
      <c r="D92" s="5">
        <v>314199</v>
      </c>
      <c r="E92" s="27">
        <v>0.100221271</v>
      </c>
      <c r="F92" s="27">
        <f t="shared" si="4"/>
        <v>26.241185939107499</v>
      </c>
      <c r="G92" s="87"/>
      <c r="H92" s="78"/>
      <c r="I92" s="79"/>
      <c r="J92" s="91">
        <v>83</v>
      </c>
    </row>
    <row r="93" spans="1:10" x14ac:dyDescent="0.25">
      <c r="A93" s="4" t="s">
        <v>64</v>
      </c>
      <c r="B93" s="4"/>
      <c r="C93" s="25">
        <v>93</v>
      </c>
      <c r="D93" s="5">
        <v>912675</v>
      </c>
      <c r="E93" s="27">
        <v>0.100221271</v>
      </c>
      <c r="F93" s="27">
        <f t="shared" si="4"/>
        <v>76.224540424937501</v>
      </c>
      <c r="G93" s="87"/>
      <c r="H93" s="78"/>
      <c r="I93" s="79"/>
      <c r="J93" s="91">
        <v>84</v>
      </c>
    </row>
    <row r="94" spans="1:10" x14ac:dyDescent="0.25">
      <c r="A94" s="4" t="s">
        <v>21</v>
      </c>
      <c r="B94" s="4"/>
      <c r="C94" s="14">
        <v>17</v>
      </c>
      <c r="D94" s="5">
        <v>134657</v>
      </c>
      <c r="E94" s="27">
        <v>0.100221271</v>
      </c>
      <c r="F94" s="27">
        <f t="shared" si="4"/>
        <v>11.246246407539166</v>
      </c>
      <c r="G94" s="87"/>
      <c r="H94" s="78"/>
      <c r="I94" s="79"/>
      <c r="J94" s="91">
        <v>85</v>
      </c>
    </row>
    <row r="95" spans="1:10" x14ac:dyDescent="0.25">
      <c r="A95" s="4" t="s">
        <v>68</v>
      </c>
      <c r="B95" s="4"/>
      <c r="C95" s="25">
        <v>101</v>
      </c>
      <c r="D95" s="5">
        <v>59847</v>
      </c>
      <c r="E95" s="27">
        <v>0.100221271</v>
      </c>
      <c r="F95" s="27">
        <f t="shared" si="4"/>
        <v>4.9982853379474994</v>
      </c>
      <c r="G95" s="87"/>
      <c r="H95" s="78"/>
      <c r="I95" s="79"/>
      <c r="J95" s="91">
        <v>86</v>
      </c>
    </row>
    <row r="96" spans="1:10" x14ac:dyDescent="0.25">
      <c r="A96" s="4" t="s">
        <v>16</v>
      </c>
      <c r="B96" s="4"/>
      <c r="C96" s="14">
        <v>12</v>
      </c>
      <c r="D96" s="5">
        <v>7899882</v>
      </c>
      <c r="E96" s="27">
        <v>0.100221271</v>
      </c>
      <c r="F96" s="27">
        <f t="shared" si="4"/>
        <v>659.78017899168492</v>
      </c>
      <c r="G96" s="87"/>
      <c r="H96" s="78"/>
      <c r="I96" s="79"/>
      <c r="J96" s="91">
        <v>87</v>
      </c>
    </row>
    <row r="97" spans="1:10" x14ac:dyDescent="0.25">
      <c r="A97" s="4" t="s">
        <v>15</v>
      </c>
      <c r="B97" s="4"/>
      <c r="C97" s="14">
        <v>11</v>
      </c>
      <c r="D97" s="5">
        <v>319188</v>
      </c>
      <c r="E97" s="27">
        <v>0.100221271</v>
      </c>
      <c r="F97" s="27">
        <f t="shared" si="4"/>
        <v>26.65785587329</v>
      </c>
      <c r="G97" s="87"/>
      <c r="H97" s="78"/>
      <c r="I97" s="79"/>
      <c r="J97" s="91">
        <v>88</v>
      </c>
    </row>
    <row r="98" spans="1:10" x14ac:dyDescent="0.25">
      <c r="A98" s="4" t="s">
        <v>65</v>
      </c>
      <c r="B98" s="4"/>
      <c r="C98" s="25">
        <v>94</v>
      </c>
      <c r="D98" s="5">
        <v>1690694</v>
      </c>
      <c r="E98" s="27">
        <v>0.100221271</v>
      </c>
      <c r="F98" s="27">
        <f t="shared" si="4"/>
        <v>141.20291796006165</v>
      </c>
      <c r="G98" s="87"/>
      <c r="H98" s="78"/>
      <c r="I98" s="79"/>
      <c r="J98" s="91">
        <v>89</v>
      </c>
    </row>
    <row r="99" spans="1:10" x14ac:dyDescent="0.25">
      <c r="A99" s="4" t="s">
        <v>81</v>
      </c>
      <c r="B99" s="4"/>
      <c r="C99" s="25">
        <v>99</v>
      </c>
      <c r="D99" s="5">
        <v>194506</v>
      </c>
      <c r="E99" s="27">
        <v>0.100221271</v>
      </c>
      <c r="F99" s="27">
        <f t="shared" si="4"/>
        <v>16.244698780938332</v>
      </c>
      <c r="G99" s="87"/>
      <c r="H99" s="78"/>
      <c r="I99" s="79"/>
      <c r="J99" s="91">
        <v>90</v>
      </c>
    </row>
    <row r="100" spans="1:10" x14ac:dyDescent="0.25">
      <c r="A100" s="4" t="s">
        <v>82</v>
      </c>
      <c r="B100" s="4"/>
      <c r="C100" s="25">
        <v>100</v>
      </c>
      <c r="D100" s="5">
        <v>284275</v>
      </c>
      <c r="E100" s="27">
        <v>0.100221271</v>
      </c>
      <c r="F100" s="27">
        <f t="shared" si="4"/>
        <v>23.742001511270832</v>
      </c>
      <c r="G100" s="87"/>
      <c r="H100" s="78"/>
      <c r="I100" s="79"/>
      <c r="J100" s="91">
        <v>91</v>
      </c>
    </row>
    <row r="101" spans="1:10" x14ac:dyDescent="0.25">
      <c r="A101" s="4" t="s">
        <v>60</v>
      </c>
      <c r="B101" s="4"/>
      <c r="C101" s="25">
        <v>87</v>
      </c>
      <c r="D101" s="5">
        <v>688246</v>
      </c>
      <c r="E101" s="27">
        <v>0.100221271</v>
      </c>
      <c r="F101" s="27">
        <f t="shared" si="4"/>
        <v>57.480740733888325</v>
      </c>
      <c r="G101" s="87"/>
      <c r="H101" s="78"/>
      <c r="I101" s="79"/>
      <c r="J101" s="91">
        <v>92</v>
      </c>
    </row>
    <row r="102" spans="1:10" s="65" customFormat="1" x14ac:dyDescent="0.25">
      <c r="A102" s="60" t="s">
        <v>18</v>
      </c>
      <c r="B102" s="60"/>
      <c r="C102" s="66">
        <v>14</v>
      </c>
      <c r="D102" s="63">
        <v>578525</v>
      </c>
      <c r="E102" s="64">
        <v>0.100221271</v>
      </c>
      <c r="F102" s="64">
        <f t="shared" si="4"/>
        <v>48.317092337729157</v>
      </c>
      <c r="G102" s="89"/>
      <c r="H102" s="83"/>
      <c r="I102" s="86"/>
      <c r="J102" s="91">
        <v>93</v>
      </c>
    </row>
    <row r="103" spans="1:10" x14ac:dyDescent="0.25">
      <c r="A103" s="4" t="s">
        <v>80</v>
      </c>
      <c r="B103" s="4"/>
      <c r="C103" s="14">
        <v>20</v>
      </c>
      <c r="D103" s="5">
        <v>314199</v>
      </c>
      <c r="E103" s="27">
        <v>0.100221271</v>
      </c>
      <c r="F103" s="27">
        <f t="shared" si="4"/>
        <v>26.241185939107499</v>
      </c>
      <c r="G103" s="87"/>
      <c r="H103" s="78"/>
      <c r="I103" s="79"/>
      <c r="J103" s="91">
        <v>94</v>
      </c>
    </row>
    <row r="104" spans="1:10" x14ac:dyDescent="0.25">
      <c r="A104" s="4" t="s">
        <v>79</v>
      </c>
      <c r="B104" s="4"/>
      <c r="C104" s="25">
        <v>98</v>
      </c>
      <c r="D104" s="5">
        <v>558578</v>
      </c>
      <c r="E104" s="27">
        <v>0.100221271</v>
      </c>
      <c r="F104" s="27">
        <f t="shared" si="4"/>
        <v>46.651164260531665</v>
      </c>
      <c r="G104" s="87"/>
      <c r="H104" s="78"/>
      <c r="I104" s="79"/>
      <c r="J104" s="91">
        <v>95</v>
      </c>
    </row>
    <row r="105" spans="1:10" x14ac:dyDescent="0.25">
      <c r="A105" s="60" t="s">
        <v>69</v>
      </c>
      <c r="B105" s="60"/>
      <c r="C105" s="61">
        <v>102</v>
      </c>
      <c r="D105" s="63">
        <v>40146</v>
      </c>
      <c r="E105" s="64">
        <v>0.100221271</v>
      </c>
      <c r="F105" s="64">
        <f t="shared" si="4"/>
        <v>3.3529026213050002</v>
      </c>
      <c r="G105" s="89"/>
      <c r="H105" s="83"/>
      <c r="I105" s="79"/>
      <c r="J105" s="91">
        <v>96</v>
      </c>
    </row>
    <row r="106" spans="1:10" s="65" customFormat="1" x14ac:dyDescent="0.25">
      <c r="A106" s="60" t="s">
        <v>76</v>
      </c>
      <c r="B106" s="60"/>
      <c r="C106" s="61">
        <v>85</v>
      </c>
      <c r="D106" s="63">
        <v>104732</v>
      </c>
      <c r="E106" s="64">
        <v>0.100221271</v>
      </c>
      <c r="F106" s="64">
        <f t="shared" si="4"/>
        <v>8.7469784619766653</v>
      </c>
      <c r="G106" s="89"/>
      <c r="H106" s="83"/>
      <c r="I106" s="86"/>
      <c r="J106" s="91">
        <v>97</v>
      </c>
    </row>
    <row r="107" spans="1:10" x14ac:dyDescent="0.25">
      <c r="A107" s="4" t="s">
        <v>111</v>
      </c>
      <c r="B107" s="4"/>
      <c r="C107" s="14">
        <v>19</v>
      </c>
      <c r="D107" s="5">
        <v>164581</v>
      </c>
      <c r="E107" s="27">
        <v>0.100221271</v>
      </c>
      <c r="F107" s="27">
        <f t="shared" si="4"/>
        <v>13.745430835375833</v>
      </c>
      <c r="G107" s="87"/>
      <c r="H107" s="78"/>
      <c r="I107" s="79"/>
      <c r="J107" s="91">
        <v>98</v>
      </c>
    </row>
    <row r="108" spans="1:10" x14ac:dyDescent="0.25">
      <c r="A108" s="4" t="s">
        <v>67</v>
      </c>
      <c r="B108" s="4"/>
      <c r="C108" s="25">
        <v>97</v>
      </c>
      <c r="D108" s="5">
        <v>663311</v>
      </c>
      <c r="E108" s="27">
        <v>0.100221271</v>
      </c>
      <c r="F108" s="27">
        <f t="shared" si="4"/>
        <v>55.398226240234159</v>
      </c>
      <c r="G108" s="87"/>
      <c r="H108" s="78"/>
      <c r="I108" s="79"/>
      <c r="J108" s="91">
        <v>99</v>
      </c>
    </row>
    <row r="109" spans="1:10" x14ac:dyDescent="0.25">
      <c r="A109" s="45">
        <v>24841433</v>
      </c>
      <c r="B109" s="45"/>
      <c r="C109" s="25"/>
      <c r="D109" s="39"/>
      <c r="E109" s="10"/>
      <c r="F109" s="27"/>
      <c r="G109" s="87"/>
      <c r="H109" s="78"/>
      <c r="I109" s="79"/>
      <c r="J109" s="91">
        <v>100</v>
      </c>
    </row>
    <row r="110" spans="1:10" x14ac:dyDescent="0.25">
      <c r="A110" s="4" t="s">
        <v>17</v>
      </c>
      <c r="B110" s="4"/>
      <c r="C110" s="14">
        <v>13</v>
      </c>
      <c r="D110" s="5">
        <v>356235</v>
      </c>
      <c r="E110" s="10">
        <v>0.12022400900000001</v>
      </c>
      <c r="F110" s="27">
        <f>D110*E110%/12</f>
        <v>35.689999871762502</v>
      </c>
      <c r="G110" s="87"/>
      <c r="H110" s="78"/>
      <c r="I110" s="79"/>
      <c r="J110" s="91">
        <v>101</v>
      </c>
    </row>
    <row r="111" spans="1:10" x14ac:dyDescent="0.25">
      <c r="A111" s="4"/>
      <c r="B111" s="4"/>
      <c r="C111" s="14"/>
      <c r="D111" s="5"/>
      <c r="E111" s="10"/>
      <c r="F111" s="27"/>
      <c r="G111" s="87"/>
      <c r="H111" s="78"/>
      <c r="I111" s="79"/>
      <c r="J111" s="91">
        <v>102</v>
      </c>
    </row>
    <row r="112" spans="1:10" x14ac:dyDescent="0.25">
      <c r="A112" s="4" t="s">
        <v>19</v>
      </c>
      <c r="B112" s="4"/>
      <c r="C112" s="14">
        <v>15</v>
      </c>
      <c r="D112" s="5">
        <v>35623</v>
      </c>
      <c r="E112" s="10">
        <v>0.119248799</v>
      </c>
      <c r="F112" s="27">
        <f>D112*E112%/12</f>
        <v>3.5399999723141669</v>
      </c>
      <c r="G112" s="87"/>
      <c r="H112" s="78"/>
      <c r="I112" s="79"/>
      <c r="J112" s="91">
        <v>103</v>
      </c>
    </row>
    <row r="113" spans="1:10" x14ac:dyDescent="0.25">
      <c r="A113" s="4"/>
      <c r="B113" s="4"/>
      <c r="C113" s="14"/>
      <c r="D113" s="5"/>
      <c r="E113" s="10"/>
      <c r="F113" s="27"/>
      <c r="G113" s="87"/>
      <c r="H113" s="78"/>
      <c r="I113" s="79"/>
      <c r="J113" s="91">
        <v>104</v>
      </c>
    </row>
    <row r="114" spans="1:10" s="65" customFormat="1" x14ac:dyDescent="0.25">
      <c r="A114" s="60" t="s">
        <v>20</v>
      </c>
      <c r="B114" s="60"/>
      <c r="C114" s="66">
        <v>16</v>
      </c>
      <c r="D114" s="62">
        <v>284275</v>
      </c>
      <c r="E114" s="70">
        <v>0.100466097</v>
      </c>
      <c r="F114" s="64">
        <f>D114*E114%/12</f>
        <v>23.799999770562504</v>
      </c>
      <c r="G114" s="89"/>
      <c r="H114" s="83"/>
      <c r="I114" s="86"/>
      <c r="J114" s="91">
        <v>105</v>
      </c>
    </row>
    <row r="115" spans="1:10" x14ac:dyDescent="0.25">
      <c r="A115" s="4"/>
      <c r="B115" s="4"/>
      <c r="C115" s="14"/>
      <c r="D115" s="5"/>
      <c r="E115" s="10"/>
      <c r="F115" s="27"/>
      <c r="G115" s="87"/>
      <c r="H115" s="78"/>
      <c r="I115" s="79"/>
      <c r="J115" s="91">
        <v>106</v>
      </c>
    </row>
    <row r="116" spans="1:10" x14ac:dyDescent="0.25">
      <c r="A116" s="52" t="s">
        <v>142</v>
      </c>
      <c r="B116" s="52"/>
      <c r="C116" s="14"/>
      <c r="D116" s="5"/>
      <c r="E116" s="10"/>
      <c r="F116" s="27"/>
      <c r="G116" s="87"/>
      <c r="H116" s="78"/>
      <c r="I116" s="79"/>
      <c r="J116" s="91">
        <v>107</v>
      </c>
    </row>
    <row r="117" spans="1:10" x14ac:dyDescent="0.25">
      <c r="A117" s="54" t="s">
        <v>141</v>
      </c>
      <c r="B117" s="54"/>
      <c r="C117" s="55"/>
      <c r="D117" s="56">
        <v>50000</v>
      </c>
      <c r="E117" s="10">
        <v>1.5</v>
      </c>
      <c r="F117" s="27"/>
      <c r="G117" s="87"/>
      <c r="H117" s="78"/>
      <c r="I117" s="79">
        <v>62.5</v>
      </c>
      <c r="J117" s="91">
        <v>108</v>
      </c>
    </row>
    <row r="118" spans="1:10" x14ac:dyDescent="0.25">
      <c r="A118" s="4" t="s">
        <v>24</v>
      </c>
      <c r="B118" s="4"/>
      <c r="C118" s="14">
        <v>23</v>
      </c>
      <c r="D118" s="5">
        <v>1595937</v>
      </c>
      <c r="E118" s="10">
        <v>0.75084918700000003</v>
      </c>
      <c r="F118" s="27">
        <f>D118*E118%/12</f>
        <v>998.58999912768252</v>
      </c>
      <c r="G118" s="87"/>
      <c r="H118" s="78"/>
      <c r="I118" s="79"/>
      <c r="J118" s="91">
        <v>109</v>
      </c>
    </row>
    <row r="119" spans="1:10" x14ac:dyDescent="0.25">
      <c r="A119" s="4" t="s">
        <v>25</v>
      </c>
      <c r="B119" s="4"/>
      <c r="C119" s="14">
        <v>24</v>
      </c>
      <c r="D119" s="53">
        <v>53436</v>
      </c>
      <c r="E119" s="10">
        <v>0.107118796</v>
      </c>
      <c r="F119" s="27">
        <f>D119*E119%/12</f>
        <v>4.7699999858800002</v>
      </c>
      <c r="G119" s="87"/>
      <c r="H119" s="78"/>
      <c r="I119" s="79"/>
      <c r="J119" s="91">
        <v>110</v>
      </c>
    </row>
    <row r="120" spans="1:10" x14ac:dyDescent="0.25">
      <c r="A120" s="4"/>
      <c r="B120" s="4"/>
      <c r="C120" s="14"/>
      <c r="D120" s="5"/>
      <c r="E120" s="10"/>
      <c r="F120" s="27"/>
      <c r="G120" s="87"/>
      <c r="H120" s="78"/>
      <c r="I120" s="79"/>
      <c r="J120" s="91">
        <v>111</v>
      </c>
    </row>
    <row r="121" spans="1:10" x14ac:dyDescent="0.25">
      <c r="A121" s="52" t="s">
        <v>143</v>
      </c>
      <c r="B121" s="52"/>
      <c r="C121" s="14"/>
      <c r="D121" s="5"/>
      <c r="E121" s="10"/>
      <c r="F121" s="27"/>
      <c r="G121" s="87"/>
      <c r="H121" s="78"/>
      <c r="I121" s="79"/>
      <c r="J121" s="91">
        <v>112</v>
      </c>
    </row>
    <row r="122" spans="1:10" x14ac:dyDescent="0.25">
      <c r="A122" s="54" t="s">
        <v>141</v>
      </c>
      <c r="B122" s="54"/>
      <c r="C122" s="55"/>
      <c r="D122" s="56">
        <v>50000</v>
      </c>
      <c r="E122" s="10">
        <v>1.5</v>
      </c>
      <c r="F122" s="27"/>
      <c r="G122" s="87"/>
      <c r="H122" s="78"/>
      <c r="I122" s="79">
        <v>62.5</v>
      </c>
      <c r="J122" s="91">
        <v>113</v>
      </c>
    </row>
    <row r="123" spans="1:10" x14ac:dyDescent="0.25">
      <c r="A123" s="60" t="s">
        <v>103</v>
      </c>
      <c r="B123" s="60"/>
      <c r="C123" s="61">
        <v>118</v>
      </c>
      <c r="D123" s="62">
        <v>1472049</v>
      </c>
      <c r="E123" s="64">
        <v>0.10670840400000001</v>
      </c>
      <c r="F123" s="64"/>
      <c r="G123" s="90" t="s">
        <v>278</v>
      </c>
      <c r="H123" s="84" t="s">
        <v>279</v>
      </c>
      <c r="I123" s="79">
        <v>130.9</v>
      </c>
      <c r="J123" s="91">
        <v>114</v>
      </c>
    </row>
    <row r="124" spans="1:10" x14ac:dyDescent="0.25">
      <c r="A124" s="52" t="s">
        <v>144</v>
      </c>
      <c r="B124" s="52"/>
      <c r="C124" s="25"/>
      <c r="D124" s="17"/>
      <c r="E124" s="27"/>
      <c r="F124" s="27"/>
      <c r="G124" s="87"/>
      <c r="H124" s="78"/>
      <c r="I124" s="79"/>
      <c r="J124" s="91">
        <v>115</v>
      </c>
    </row>
    <row r="125" spans="1:10" x14ac:dyDescent="0.25">
      <c r="A125" s="54" t="s">
        <v>141</v>
      </c>
      <c r="B125" s="54"/>
      <c r="C125" s="55"/>
      <c r="D125" s="56">
        <v>50000</v>
      </c>
      <c r="E125" s="10">
        <v>1.5</v>
      </c>
      <c r="F125" s="27">
        <f>D125*E125%/12</f>
        <v>62.5</v>
      </c>
      <c r="G125" s="87"/>
      <c r="H125" s="78"/>
      <c r="I125" s="79"/>
      <c r="J125" s="91">
        <v>116</v>
      </c>
    </row>
    <row r="126" spans="1:10" x14ac:dyDescent="0.25">
      <c r="A126" s="4" t="s">
        <v>104</v>
      </c>
      <c r="B126" s="4"/>
      <c r="C126" s="25">
        <v>118</v>
      </c>
      <c r="D126" s="62">
        <v>1472049</v>
      </c>
      <c r="E126" s="64">
        <v>0.10670840400000001</v>
      </c>
      <c r="F126" s="64">
        <v>0</v>
      </c>
      <c r="G126" s="89"/>
      <c r="H126" s="83"/>
      <c r="I126" s="79">
        <v>130.9</v>
      </c>
      <c r="J126" s="91">
        <v>117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73E6-6678-4116-B07F-590715856B74}">
  <dimension ref="A1:H58"/>
  <sheetViews>
    <sheetView topLeftCell="A50" workbookViewId="0">
      <selection activeCell="E36" sqref="E36"/>
    </sheetView>
  </sheetViews>
  <sheetFormatPr defaultRowHeight="15" x14ac:dyDescent="0.25"/>
  <cols>
    <col min="1" max="1" width="49.5703125" customWidth="1"/>
    <col min="2" max="2" width="6.85546875" style="13" customWidth="1"/>
    <col min="3" max="3" width="15.42578125" customWidth="1"/>
    <col min="4" max="4" width="6.85546875" customWidth="1"/>
    <col min="5" max="5" width="12.85546875" customWidth="1"/>
    <col min="6" max="6" width="9.140625" style="36"/>
    <col min="8" max="8" width="13.42578125" bestFit="1" customWidth="1"/>
  </cols>
  <sheetData>
    <row r="1" spans="1:8" x14ac:dyDescent="0.25">
      <c r="A1" s="1"/>
      <c r="B1" s="12"/>
    </row>
    <row r="2" spans="1:8" x14ac:dyDescent="0.25">
      <c r="A2" s="1"/>
      <c r="B2" s="12"/>
    </row>
    <row r="3" spans="1:8" x14ac:dyDescent="0.25">
      <c r="A3" s="144" t="s">
        <v>2057</v>
      </c>
      <c r="B3" s="12"/>
    </row>
    <row r="4" spans="1:8" x14ac:dyDescent="0.25">
      <c r="A4" s="1"/>
      <c r="B4" s="12"/>
    </row>
    <row r="5" spans="1:8" x14ac:dyDescent="0.25">
      <c r="A5" s="37"/>
      <c r="B5" s="12"/>
    </row>
    <row r="6" spans="1:8" ht="15.75" thickBot="1" x14ac:dyDescent="0.3">
      <c r="A6" s="2" t="s">
        <v>0</v>
      </c>
      <c r="B6" s="2" t="s">
        <v>306</v>
      </c>
      <c r="C6" s="29" t="s">
        <v>5</v>
      </c>
      <c r="D6" s="2"/>
      <c r="E6" s="2"/>
    </row>
    <row r="7" spans="1:8" ht="15.75" thickTop="1" x14ac:dyDescent="0.25">
      <c r="A7" s="141"/>
      <c r="B7" s="142"/>
      <c r="C7" s="143"/>
      <c r="D7" s="142"/>
      <c r="E7" s="142"/>
    </row>
    <row r="8" spans="1:8" ht="15.75" customHeight="1" x14ac:dyDescent="0.25">
      <c r="A8" s="144"/>
      <c r="B8" s="14"/>
      <c r="C8" s="40"/>
      <c r="D8" s="27"/>
      <c r="E8" s="27"/>
    </row>
    <row r="9" spans="1:8" x14ac:dyDescent="0.25">
      <c r="A9" s="4"/>
      <c r="B9" s="14"/>
      <c r="C9" s="41"/>
      <c r="D9" s="27"/>
      <c r="E9" s="27"/>
    </row>
    <row r="10" spans="1:8" x14ac:dyDescent="0.25">
      <c r="A10" s="45"/>
      <c r="B10" s="14"/>
      <c r="C10" s="40"/>
      <c r="D10" s="27"/>
      <c r="E10" s="27"/>
    </row>
    <row r="11" spans="1:8" s="69" customFormat="1" x14ac:dyDescent="0.25">
      <c r="A11" s="112" t="s">
        <v>2066</v>
      </c>
      <c r="B11" s="48">
        <v>100</v>
      </c>
      <c r="C11" s="17">
        <v>650000</v>
      </c>
      <c r="D11" s="27"/>
      <c r="E11" s="27"/>
      <c r="F11" s="146"/>
      <c r="H11" s="217"/>
    </row>
    <row r="12" spans="1:8" x14ac:dyDescent="0.25">
      <c r="A12" s="4"/>
      <c r="B12" s="25"/>
      <c r="C12" s="17"/>
      <c r="D12" s="27"/>
      <c r="E12" s="27"/>
      <c r="G12" s="31"/>
    </row>
    <row r="13" spans="1:8" s="69" customFormat="1" x14ac:dyDescent="0.25">
      <c r="A13" s="179" t="s">
        <v>86</v>
      </c>
      <c r="B13" s="48"/>
      <c r="C13" s="17"/>
      <c r="D13" s="27"/>
      <c r="E13" s="27"/>
      <c r="F13" s="146"/>
    </row>
    <row r="14" spans="1:8" x14ac:dyDescent="0.25">
      <c r="A14" s="4" t="s">
        <v>99</v>
      </c>
      <c r="B14" s="25"/>
      <c r="C14" s="5">
        <v>50000</v>
      </c>
      <c r="D14" s="10"/>
      <c r="E14" s="27"/>
    </row>
    <row r="15" spans="1:8" x14ac:dyDescent="0.25">
      <c r="A15" s="4" t="s">
        <v>88</v>
      </c>
      <c r="B15" s="25"/>
      <c r="C15" s="5">
        <v>1500000</v>
      </c>
      <c r="D15" s="10"/>
      <c r="E15" s="27"/>
    </row>
    <row r="16" spans="1:8" x14ac:dyDescent="0.25">
      <c r="A16" s="4" t="s">
        <v>112</v>
      </c>
      <c r="B16" s="25"/>
      <c r="C16" s="5">
        <v>20000000</v>
      </c>
      <c r="D16" s="10"/>
      <c r="E16" s="27"/>
    </row>
    <row r="17" spans="1:7" s="69" customFormat="1" x14ac:dyDescent="0.25">
      <c r="A17" s="112" t="s">
        <v>87</v>
      </c>
      <c r="B17" s="48"/>
      <c r="C17" s="17">
        <v>20000000</v>
      </c>
      <c r="D17" s="27"/>
      <c r="E17" s="27"/>
      <c r="F17" s="146"/>
    </row>
    <row r="18" spans="1:7" x14ac:dyDescent="0.25">
      <c r="A18" s="4"/>
      <c r="B18" s="25"/>
      <c r="C18" s="5"/>
      <c r="D18" s="10"/>
      <c r="E18" s="27"/>
      <c r="G18" s="31"/>
    </row>
    <row r="19" spans="1:7" x14ac:dyDescent="0.25">
      <c r="A19" s="20" t="s">
        <v>89</v>
      </c>
      <c r="B19" s="25"/>
      <c r="C19" s="5"/>
      <c r="D19" s="10"/>
      <c r="E19" s="27"/>
    </row>
    <row r="20" spans="1:7" x14ac:dyDescent="0.25">
      <c r="A20" s="4" t="s">
        <v>99</v>
      </c>
      <c r="B20" s="26"/>
      <c r="C20" s="17">
        <v>50000</v>
      </c>
      <c r="D20" s="27"/>
      <c r="E20" s="27"/>
    </row>
    <row r="21" spans="1:7" s="69" customFormat="1" x14ac:dyDescent="0.25">
      <c r="A21" s="112" t="s">
        <v>690</v>
      </c>
      <c r="B21" s="48"/>
      <c r="C21" s="17">
        <v>35000000</v>
      </c>
      <c r="D21" s="27"/>
      <c r="E21" s="27"/>
      <c r="F21" s="146"/>
    </row>
    <row r="22" spans="1:7" x14ac:dyDescent="0.25">
      <c r="A22" s="60"/>
      <c r="B22" s="25"/>
      <c r="C22" s="5"/>
      <c r="D22" s="10"/>
      <c r="E22" s="27"/>
    </row>
    <row r="23" spans="1:7" x14ac:dyDescent="0.25">
      <c r="A23" s="60"/>
      <c r="B23" s="25"/>
      <c r="C23" s="5"/>
      <c r="D23" s="10"/>
      <c r="E23" s="27"/>
    </row>
    <row r="24" spans="1:7" x14ac:dyDescent="0.25">
      <c r="A24" s="20" t="s">
        <v>90</v>
      </c>
      <c r="B24" s="25"/>
      <c r="C24" s="5"/>
      <c r="D24" s="10"/>
      <c r="E24" s="27"/>
    </row>
    <row r="25" spans="1:7" x14ac:dyDescent="0.25">
      <c r="A25" s="30" t="s">
        <v>117</v>
      </c>
      <c r="B25" s="25"/>
      <c r="C25" s="5"/>
      <c r="D25" s="10"/>
      <c r="E25" s="27"/>
    </row>
    <row r="26" spans="1:7" x14ac:dyDescent="0.25">
      <c r="A26" s="4" t="s">
        <v>113</v>
      </c>
      <c r="B26" s="25"/>
      <c r="C26" s="5">
        <v>50000</v>
      </c>
      <c r="D26" s="10"/>
      <c r="E26" s="27"/>
    </row>
    <row r="27" spans="1:7" x14ac:dyDescent="0.25">
      <c r="A27" s="4" t="s">
        <v>114</v>
      </c>
      <c r="B27" s="25"/>
      <c r="C27" s="5">
        <v>50000</v>
      </c>
      <c r="D27" s="10"/>
      <c r="E27" s="27"/>
    </row>
    <row r="28" spans="1:7" x14ac:dyDescent="0.25">
      <c r="A28" s="4" t="s">
        <v>115</v>
      </c>
      <c r="B28" s="25"/>
      <c r="C28" s="5">
        <v>50000</v>
      </c>
      <c r="D28" s="10"/>
      <c r="E28" s="27"/>
    </row>
    <row r="29" spans="1:7" x14ac:dyDescent="0.25">
      <c r="A29" s="4" t="s">
        <v>116</v>
      </c>
      <c r="B29" s="25"/>
      <c r="C29" s="5">
        <v>50000</v>
      </c>
      <c r="D29" s="10"/>
      <c r="E29" s="27"/>
    </row>
    <row r="30" spans="1:7" x14ac:dyDescent="0.25">
      <c r="A30" s="52" t="s">
        <v>91</v>
      </c>
      <c r="B30" s="25"/>
      <c r="C30" s="5"/>
      <c r="D30" s="10"/>
      <c r="E30" s="27"/>
    </row>
    <row r="31" spans="1:7" ht="30" x14ac:dyDescent="0.25">
      <c r="A31" s="23" t="s">
        <v>118</v>
      </c>
      <c r="B31" s="25"/>
      <c r="C31" s="5">
        <v>150000</v>
      </c>
      <c r="D31" s="10"/>
      <c r="E31" s="27"/>
    </row>
    <row r="32" spans="1:7" ht="30" x14ac:dyDescent="0.25">
      <c r="A32" s="23" t="s">
        <v>119</v>
      </c>
      <c r="B32" s="25"/>
      <c r="C32" s="5">
        <v>5000</v>
      </c>
      <c r="D32" s="10"/>
      <c r="E32" s="27"/>
    </row>
    <row r="33" spans="1:8" x14ac:dyDescent="0.25">
      <c r="A33" s="4"/>
      <c r="B33" s="25"/>
      <c r="C33" s="5"/>
      <c r="D33" s="10"/>
      <c r="E33" s="27"/>
    </row>
    <row r="34" spans="1:8" x14ac:dyDescent="0.25">
      <c r="A34" s="20" t="s">
        <v>92</v>
      </c>
      <c r="B34" s="25"/>
      <c r="C34" s="5"/>
      <c r="D34" s="10"/>
      <c r="E34" s="27"/>
    </row>
    <row r="35" spans="1:8" x14ac:dyDescent="0.25">
      <c r="A35" s="4" t="s">
        <v>93</v>
      </c>
      <c r="B35" s="25"/>
      <c r="C35" s="17">
        <v>500000</v>
      </c>
      <c r="D35" s="10"/>
      <c r="E35" s="27"/>
    </row>
    <row r="36" spans="1:8" x14ac:dyDescent="0.25">
      <c r="A36" s="21" t="s">
        <v>95</v>
      </c>
      <c r="B36" s="25"/>
      <c r="C36" s="5">
        <v>50000</v>
      </c>
      <c r="D36" s="10"/>
      <c r="E36" s="27"/>
    </row>
    <row r="37" spans="1:8" s="69" customFormat="1" x14ac:dyDescent="0.25">
      <c r="A37" s="145" t="s">
        <v>130</v>
      </c>
      <c r="B37" s="48"/>
      <c r="C37" s="17">
        <v>150000</v>
      </c>
      <c r="D37" s="27"/>
      <c r="E37" s="27"/>
      <c r="F37" s="146"/>
    </row>
    <row r="38" spans="1:8" s="69" customFormat="1" x14ac:dyDescent="0.25">
      <c r="A38" s="145" t="s">
        <v>94</v>
      </c>
      <c r="B38" s="48"/>
      <c r="C38" s="17">
        <v>6500</v>
      </c>
      <c r="D38" s="27"/>
      <c r="E38" s="27"/>
      <c r="F38" s="146"/>
    </row>
    <row r="39" spans="1:8" s="69" customFormat="1" x14ac:dyDescent="0.25">
      <c r="A39" s="145" t="s">
        <v>100</v>
      </c>
      <c r="B39" s="48"/>
      <c r="C39" s="17">
        <v>80000</v>
      </c>
      <c r="D39" s="27"/>
      <c r="E39" s="27"/>
      <c r="F39" s="146"/>
    </row>
    <row r="40" spans="1:8" s="69" customFormat="1" ht="18.75" customHeight="1" x14ac:dyDescent="0.25">
      <c r="A40" s="145" t="s">
        <v>505</v>
      </c>
      <c r="B40" s="48"/>
      <c r="C40" s="17">
        <v>100000</v>
      </c>
      <c r="D40" s="27"/>
      <c r="E40" s="27"/>
      <c r="F40" s="146"/>
    </row>
    <row r="41" spans="1:8" s="69" customFormat="1" ht="19.5" customHeight="1" x14ac:dyDescent="0.25">
      <c r="A41" s="145" t="s">
        <v>505</v>
      </c>
      <c r="B41" s="48"/>
      <c r="C41" s="17">
        <v>100000</v>
      </c>
      <c r="D41" s="27"/>
      <c r="E41" s="27"/>
      <c r="F41" s="146"/>
    </row>
    <row r="42" spans="1:8" s="69" customFormat="1" ht="16.5" customHeight="1" x14ac:dyDescent="0.25">
      <c r="A42" s="145" t="s">
        <v>505</v>
      </c>
      <c r="B42" s="48"/>
      <c r="C42" s="17">
        <v>100000</v>
      </c>
      <c r="D42" s="27"/>
      <c r="E42" s="27"/>
      <c r="F42" s="146"/>
    </row>
    <row r="43" spans="1:8" s="69" customFormat="1" x14ac:dyDescent="0.25">
      <c r="A43" s="145"/>
      <c r="B43" s="48"/>
      <c r="C43" s="17"/>
      <c r="D43" s="27"/>
      <c r="E43" s="27"/>
      <c r="F43" s="146"/>
    </row>
    <row r="44" spans="1:8" s="69" customFormat="1" ht="26.25" x14ac:dyDescent="0.25">
      <c r="A44" s="145" t="s">
        <v>145</v>
      </c>
      <c r="B44" s="48"/>
      <c r="C44" s="17">
        <v>322000</v>
      </c>
      <c r="D44" s="27"/>
      <c r="E44" s="27"/>
      <c r="F44" s="146"/>
    </row>
    <row r="45" spans="1:8" x14ac:dyDescent="0.25">
      <c r="A45" s="21"/>
      <c r="B45" s="25"/>
      <c r="C45" s="39"/>
      <c r="D45" s="10"/>
      <c r="E45" s="27"/>
      <c r="H45" s="59"/>
    </row>
    <row r="46" spans="1:8" x14ac:dyDescent="0.25">
      <c r="A46" s="47" t="s">
        <v>96</v>
      </c>
      <c r="B46" s="48"/>
      <c r="C46" s="17">
        <v>2500000</v>
      </c>
      <c r="D46" s="27"/>
      <c r="E46" s="27"/>
      <c r="F46" s="36" t="s">
        <v>149</v>
      </c>
      <c r="H46" s="176"/>
    </row>
    <row r="47" spans="1:8" x14ac:dyDescent="0.25">
      <c r="A47" s="21"/>
      <c r="B47" s="25"/>
      <c r="C47" s="5"/>
      <c r="D47" s="10"/>
      <c r="E47" s="27"/>
    </row>
    <row r="48" spans="1:8" s="69" customFormat="1" x14ac:dyDescent="0.25">
      <c r="A48" s="145"/>
      <c r="B48" s="48"/>
      <c r="C48" s="17"/>
      <c r="D48" s="27"/>
      <c r="E48" s="27"/>
      <c r="F48" s="146"/>
    </row>
    <row r="49" spans="1:7" x14ac:dyDescent="0.25">
      <c r="A49" s="28" t="s">
        <v>105</v>
      </c>
      <c r="B49" s="25"/>
      <c r="C49" s="5"/>
      <c r="D49" s="10"/>
      <c r="E49" s="27"/>
    </row>
    <row r="50" spans="1:7" ht="30" x14ac:dyDescent="0.25">
      <c r="A50" s="23" t="s">
        <v>504</v>
      </c>
      <c r="B50" s="25"/>
      <c r="C50" s="5">
        <v>30000</v>
      </c>
      <c r="D50" s="10"/>
      <c r="E50" s="27"/>
    </row>
    <row r="51" spans="1:7" x14ac:dyDescent="0.25">
      <c r="A51" s="4"/>
      <c r="B51" s="25"/>
      <c r="C51" s="5"/>
      <c r="D51" s="10"/>
      <c r="E51" s="27"/>
    </row>
    <row r="52" spans="1:7" x14ac:dyDescent="0.25">
      <c r="A52" s="4" t="s">
        <v>125</v>
      </c>
      <c r="B52" s="25"/>
      <c r="C52" s="5">
        <v>1500000</v>
      </c>
      <c r="D52" s="10"/>
      <c r="E52" s="27"/>
    </row>
    <row r="53" spans="1:7" x14ac:dyDescent="0.25">
      <c r="A53" s="23"/>
      <c r="B53" s="25"/>
      <c r="C53" s="5"/>
      <c r="D53" s="10"/>
      <c r="E53" s="10"/>
    </row>
    <row r="54" spans="1:7" x14ac:dyDescent="0.25">
      <c r="A54" s="6" t="s">
        <v>101</v>
      </c>
      <c r="B54" s="24"/>
      <c r="C54" s="7"/>
      <c r="D54" s="11"/>
      <c r="E54" s="11"/>
    </row>
    <row r="55" spans="1:7" x14ac:dyDescent="0.25">
      <c r="A55" s="8" t="s">
        <v>1</v>
      </c>
      <c r="B55" s="15"/>
      <c r="C55" s="3"/>
      <c r="D55" s="3"/>
      <c r="E55" s="9"/>
      <c r="G55" s="31"/>
    </row>
    <row r="56" spans="1:7" x14ac:dyDescent="0.25">
      <c r="A56" s="4" t="s">
        <v>3</v>
      </c>
      <c r="C56" s="5"/>
      <c r="D56" s="5"/>
      <c r="E56" s="10"/>
    </row>
    <row r="57" spans="1:7" x14ac:dyDescent="0.25">
      <c r="A57" s="4" t="s">
        <v>2</v>
      </c>
      <c r="C57" s="5"/>
      <c r="D57" s="5"/>
      <c r="E57" s="10"/>
    </row>
    <row r="58" spans="1:7" x14ac:dyDescent="0.25">
      <c r="A58" s="6" t="s">
        <v>4</v>
      </c>
      <c r="B58" s="16"/>
      <c r="C58" s="7"/>
      <c r="D58" s="7"/>
      <c r="E58" s="11"/>
      <c r="G58" s="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50D9-62F3-4CE5-A7EC-63F2158691A5}">
  <dimension ref="A1:G21"/>
  <sheetViews>
    <sheetView topLeftCell="A4" workbookViewId="0">
      <selection activeCell="C14" sqref="C14"/>
    </sheetView>
  </sheetViews>
  <sheetFormatPr defaultRowHeight="15" x14ac:dyDescent="0.25"/>
  <cols>
    <col min="1" max="1" width="49.5703125" customWidth="1"/>
    <col min="2" max="2" width="6.85546875" style="13" customWidth="1"/>
    <col min="3" max="3" width="15.42578125" customWidth="1"/>
    <col min="4" max="4" width="6.85546875" customWidth="1"/>
    <col min="5" max="5" width="12.85546875" customWidth="1"/>
    <col min="6" max="6" width="9.140625" style="36"/>
    <col min="8" max="8" width="13.42578125" bestFit="1" customWidth="1"/>
  </cols>
  <sheetData>
    <row r="1" spans="1:6" x14ac:dyDescent="0.25">
      <c r="A1" s="1"/>
      <c r="B1" s="12"/>
    </row>
    <row r="2" spans="1:6" x14ac:dyDescent="0.25">
      <c r="A2" s="1"/>
      <c r="B2" s="12"/>
    </row>
    <row r="3" spans="1:6" x14ac:dyDescent="0.25">
      <c r="A3" s="144" t="s">
        <v>2057</v>
      </c>
      <c r="B3" s="12"/>
    </row>
    <row r="4" spans="1:6" x14ac:dyDescent="0.25">
      <c r="A4" s="1"/>
      <c r="B4" s="12"/>
    </row>
    <row r="5" spans="1:6" x14ac:dyDescent="0.25">
      <c r="A5" s="37"/>
      <c r="B5" s="12"/>
    </row>
    <row r="6" spans="1:6" ht="15.75" thickBot="1" x14ac:dyDescent="0.3">
      <c r="A6" s="2" t="s">
        <v>0</v>
      </c>
      <c r="B6" s="2" t="s">
        <v>10</v>
      </c>
      <c r="C6" s="29" t="s">
        <v>5</v>
      </c>
      <c r="D6" s="2"/>
      <c r="E6" s="2"/>
    </row>
    <row r="7" spans="1:6" ht="15.75" thickTop="1" x14ac:dyDescent="0.25">
      <c r="A7" s="141"/>
      <c r="B7" s="142"/>
      <c r="C7" s="143"/>
      <c r="D7" s="142"/>
      <c r="E7" s="142"/>
    </row>
    <row r="8" spans="1:6" x14ac:dyDescent="0.25">
      <c r="A8" s="144"/>
      <c r="B8" s="14"/>
      <c r="C8" s="40"/>
      <c r="D8" s="27"/>
      <c r="E8" s="27"/>
    </row>
    <row r="9" spans="1:6" x14ac:dyDescent="0.25">
      <c r="A9" s="4"/>
      <c r="B9" s="14"/>
      <c r="C9" s="41"/>
      <c r="D9" s="27"/>
      <c r="E9" s="27"/>
    </row>
    <row r="10" spans="1:6" x14ac:dyDescent="0.25">
      <c r="A10" s="4" t="s">
        <v>135</v>
      </c>
      <c r="B10" s="14"/>
      <c r="C10" s="41">
        <v>89060</v>
      </c>
      <c r="D10" s="27"/>
      <c r="E10" s="27"/>
    </row>
    <row r="11" spans="1:6" x14ac:dyDescent="0.25">
      <c r="A11" s="45"/>
      <c r="B11" s="14"/>
      <c r="C11" s="40"/>
      <c r="D11" s="27"/>
      <c r="E11" s="27"/>
    </row>
    <row r="12" spans="1:6" s="69" customFormat="1" x14ac:dyDescent="0.25">
      <c r="A12" s="112" t="s">
        <v>2082</v>
      </c>
      <c r="B12" s="48"/>
      <c r="C12" s="17">
        <f>8000*50</f>
        <v>400000</v>
      </c>
      <c r="D12" s="27"/>
      <c r="E12" s="27"/>
      <c r="F12" s="146"/>
    </row>
    <row r="13" spans="1:6" x14ac:dyDescent="0.25">
      <c r="A13" s="4"/>
      <c r="B13" s="25"/>
      <c r="C13" s="40"/>
      <c r="D13" s="27"/>
      <c r="E13" s="27"/>
    </row>
    <row r="14" spans="1:6" x14ac:dyDescent="0.25">
      <c r="A14" s="112" t="s">
        <v>23</v>
      </c>
      <c r="B14" s="306"/>
      <c r="C14" s="43">
        <v>890589</v>
      </c>
      <c r="D14" s="10"/>
      <c r="E14" s="27"/>
    </row>
    <row r="15" spans="1:6" x14ac:dyDescent="0.25">
      <c r="A15" s="112" t="s">
        <v>30</v>
      </c>
      <c r="B15" s="306"/>
      <c r="C15" s="17">
        <v>356235</v>
      </c>
      <c r="D15" s="10"/>
      <c r="E15" s="27"/>
    </row>
    <row r="16" spans="1:6" x14ac:dyDescent="0.25">
      <c r="A16" s="112" t="s">
        <v>34</v>
      </c>
      <c r="B16" s="306"/>
      <c r="C16" s="17">
        <v>178117</v>
      </c>
      <c r="D16" s="10"/>
      <c r="E16" s="27"/>
    </row>
    <row r="17" spans="1:7" x14ac:dyDescent="0.25">
      <c r="A17" s="112" t="s">
        <v>84</v>
      </c>
      <c r="B17" s="48"/>
      <c r="C17" s="17">
        <v>801532</v>
      </c>
      <c r="D17" s="10"/>
      <c r="E17" s="27"/>
    </row>
    <row r="18" spans="1:7" x14ac:dyDescent="0.25">
      <c r="A18" s="112" t="s">
        <v>17</v>
      </c>
      <c r="B18" s="306"/>
      <c r="C18" s="17">
        <v>356235</v>
      </c>
      <c r="D18" s="10"/>
      <c r="E18" s="27"/>
    </row>
    <row r="19" spans="1:7" x14ac:dyDescent="0.25">
      <c r="A19" s="112" t="s">
        <v>19</v>
      </c>
      <c r="B19" s="306"/>
      <c r="C19" s="17">
        <v>35623</v>
      </c>
      <c r="D19" s="10"/>
      <c r="E19" s="27"/>
    </row>
    <row r="20" spans="1:7" x14ac:dyDescent="0.25">
      <c r="A20" s="112" t="s">
        <v>25</v>
      </c>
      <c r="B20" s="306"/>
      <c r="C20" s="17">
        <v>53436</v>
      </c>
      <c r="D20" s="10"/>
      <c r="E20" s="27"/>
    </row>
    <row r="21" spans="1:7" x14ac:dyDescent="0.25">
      <c r="A21" s="112"/>
      <c r="B21" s="48"/>
      <c r="C21" s="17"/>
      <c r="D21" s="27"/>
      <c r="E21" s="27"/>
      <c r="G21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7966-2407-4B96-93B4-2BA4C64267FF}">
  <dimension ref="A1:U140"/>
  <sheetViews>
    <sheetView zoomScale="130" zoomScaleNormal="130" workbookViewId="0">
      <selection activeCell="A131" sqref="A131:XFD131"/>
    </sheetView>
  </sheetViews>
  <sheetFormatPr defaultRowHeight="15" x14ac:dyDescent="0.25"/>
  <cols>
    <col min="1" max="1" width="65.140625" customWidth="1"/>
    <col min="2" max="2" width="12.85546875" customWidth="1"/>
    <col min="3" max="3" width="18.5703125" style="59" customWidth="1"/>
    <col min="4" max="4" width="9.140625" style="128"/>
    <col min="5" max="5" width="19.85546875" customWidth="1"/>
  </cols>
  <sheetData>
    <row r="1" spans="1:8" x14ac:dyDescent="0.25">
      <c r="A1" s="1" t="s">
        <v>9</v>
      </c>
      <c r="B1" s="1"/>
      <c r="C1" s="155"/>
      <c r="D1" s="125"/>
    </row>
    <row r="2" spans="1:8" x14ac:dyDescent="0.25">
      <c r="A2" s="1" t="s">
        <v>7</v>
      </c>
      <c r="B2" s="1"/>
      <c r="C2" s="155">
        <v>200</v>
      </c>
      <c r="D2" s="167" t="s">
        <v>692</v>
      </c>
    </row>
    <row r="3" spans="1:8" x14ac:dyDescent="0.25">
      <c r="A3" s="1" t="s">
        <v>8</v>
      </c>
      <c r="B3" s="1"/>
      <c r="C3" s="155">
        <v>1500</v>
      </c>
      <c r="D3" s="167" t="s">
        <v>693</v>
      </c>
    </row>
    <row r="4" spans="1:8" x14ac:dyDescent="0.25">
      <c r="A4" s="1"/>
      <c r="B4" s="1"/>
      <c r="C4" s="155">
        <v>6000</v>
      </c>
      <c r="D4" s="167" t="s">
        <v>694</v>
      </c>
    </row>
    <row r="5" spans="1:8" ht="15.75" thickBot="1" x14ac:dyDescent="0.3">
      <c r="A5" s="37">
        <v>63119671442</v>
      </c>
      <c r="B5" s="37"/>
      <c r="C5" s="156"/>
      <c r="D5" s="125"/>
      <c r="E5" s="2"/>
    </row>
    <row r="6" spans="1:8" ht="16.5" thickTop="1" thickBot="1" x14ac:dyDescent="0.3">
      <c r="A6" s="2" t="s">
        <v>0</v>
      </c>
      <c r="B6" s="2" t="s">
        <v>272</v>
      </c>
      <c r="C6" s="157" t="s">
        <v>691</v>
      </c>
      <c r="D6" s="124" t="s">
        <v>306</v>
      </c>
      <c r="E6" s="2" t="s">
        <v>268</v>
      </c>
      <c r="H6" s="111"/>
    </row>
    <row r="7" spans="1:8" s="69" customFormat="1" ht="15.75" thickTop="1" x14ac:dyDescent="0.25">
      <c r="A7" s="297" t="s">
        <v>322</v>
      </c>
      <c r="B7" s="298"/>
      <c r="C7" s="299"/>
      <c r="D7" s="300"/>
      <c r="E7" s="297"/>
    </row>
    <row r="8" spans="1:8" ht="17.25" x14ac:dyDescent="0.25">
      <c r="A8" s="4" t="s">
        <v>12</v>
      </c>
      <c r="B8" s="115" t="s">
        <v>379</v>
      </c>
      <c r="C8" s="158">
        <f>3.98*6000</f>
        <v>23880</v>
      </c>
      <c r="D8" s="126">
        <v>1</v>
      </c>
      <c r="E8" s="87">
        <v>1166</v>
      </c>
    </row>
    <row r="9" spans="1:8" x14ac:dyDescent="0.25">
      <c r="A9" s="4" t="s">
        <v>131</v>
      </c>
      <c r="B9" s="116" t="s">
        <v>438</v>
      </c>
      <c r="C9" s="159">
        <f>11.04*6000</f>
        <v>66240</v>
      </c>
      <c r="D9" s="127">
        <v>1</v>
      </c>
      <c r="E9" s="87">
        <v>1166</v>
      </c>
    </row>
    <row r="10" spans="1:8" x14ac:dyDescent="0.25">
      <c r="A10" s="19" t="s">
        <v>323</v>
      </c>
      <c r="B10" s="116" t="s">
        <v>439</v>
      </c>
      <c r="C10" s="161">
        <v>160000</v>
      </c>
      <c r="D10" s="127">
        <v>1</v>
      </c>
      <c r="E10" s="87">
        <v>1166</v>
      </c>
    </row>
    <row r="11" spans="1:8" x14ac:dyDescent="0.25">
      <c r="A11" s="4" t="s">
        <v>141</v>
      </c>
      <c r="B11" s="4" t="s">
        <v>321</v>
      </c>
      <c r="C11" s="160">
        <v>50000</v>
      </c>
      <c r="D11" s="127">
        <v>1</v>
      </c>
      <c r="E11" s="87">
        <v>1166</v>
      </c>
    </row>
    <row r="12" spans="1:8" x14ac:dyDescent="0.25">
      <c r="A12" s="4"/>
      <c r="B12" s="4"/>
      <c r="C12" s="160"/>
      <c r="D12" s="127">
        <v>1</v>
      </c>
      <c r="E12" s="87"/>
    </row>
    <row r="13" spans="1:8" s="69" customFormat="1" x14ac:dyDescent="0.25">
      <c r="A13" s="297" t="s">
        <v>136</v>
      </c>
      <c r="B13" s="179"/>
      <c r="C13" s="301"/>
      <c r="D13" s="168">
        <v>1</v>
      </c>
      <c r="E13" s="179"/>
    </row>
    <row r="14" spans="1:8" ht="17.25" x14ac:dyDescent="0.25">
      <c r="A14" s="4" t="s">
        <v>285</v>
      </c>
      <c r="B14" s="115" t="s">
        <v>360</v>
      </c>
      <c r="C14" s="161">
        <f>144.75*6000</f>
        <v>868500</v>
      </c>
      <c r="D14" s="127">
        <v>1</v>
      </c>
      <c r="E14" s="87" t="s">
        <v>276</v>
      </c>
    </row>
    <row r="15" spans="1:8" ht="17.25" x14ac:dyDescent="0.25">
      <c r="A15" s="4" t="s">
        <v>286</v>
      </c>
      <c r="B15" s="115" t="s">
        <v>362</v>
      </c>
      <c r="C15" s="161">
        <f>153.04*1500</f>
        <v>229560</v>
      </c>
      <c r="D15" s="127">
        <v>1</v>
      </c>
      <c r="E15" s="87" t="s">
        <v>276</v>
      </c>
    </row>
    <row r="16" spans="1:8" ht="17.25" x14ac:dyDescent="0.25">
      <c r="A16" s="4" t="s">
        <v>284</v>
      </c>
      <c r="B16" s="115" t="s">
        <v>361</v>
      </c>
      <c r="C16" s="161">
        <f>224.59*6000</f>
        <v>1347540</v>
      </c>
      <c r="D16" s="127">
        <v>1</v>
      </c>
      <c r="E16" s="87" t="s">
        <v>276</v>
      </c>
    </row>
    <row r="17" spans="1:7" ht="17.25" x14ac:dyDescent="0.25">
      <c r="A17" s="4" t="s">
        <v>287</v>
      </c>
      <c r="B17" s="115" t="s">
        <v>363</v>
      </c>
      <c r="C17" s="161">
        <f>1500*23.41</f>
        <v>35115</v>
      </c>
      <c r="D17" s="127">
        <v>1</v>
      </c>
      <c r="E17" s="87" t="s">
        <v>276</v>
      </c>
    </row>
    <row r="18" spans="1:7" ht="17.25" x14ac:dyDescent="0.25">
      <c r="A18" s="4" t="s">
        <v>288</v>
      </c>
      <c r="B18" s="115" t="s">
        <v>364</v>
      </c>
      <c r="C18" s="161">
        <f>61.34*6000</f>
        <v>368040</v>
      </c>
      <c r="D18" s="127">
        <v>1</v>
      </c>
      <c r="E18" s="87" t="s">
        <v>276</v>
      </c>
    </row>
    <row r="19" spans="1:7" ht="17.25" x14ac:dyDescent="0.25">
      <c r="A19" s="4" t="s">
        <v>289</v>
      </c>
      <c r="B19" s="115" t="s">
        <v>365</v>
      </c>
      <c r="C19" s="161">
        <f>1500*45.32</f>
        <v>67980</v>
      </c>
      <c r="D19" s="127">
        <v>1</v>
      </c>
      <c r="E19" s="87" t="s">
        <v>276</v>
      </c>
    </row>
    <row r="20" spans="1:7" ht="17.25" x14ac:dyDescent="0.25">
      <c r="A20" s="4" t="s">
        <v>289</v>
      </c>
      <c r="B20" s="115" t="s">
        <v>366</v>
      </c>
      <c r="C20" s="161">
        <f>304.78*1500</f>
        <v>457169.99999999994</v>
      </c>
      <c r="D20" s="127">
        <v>1</v>
      </c>
      <c r="E20" s="87" t="s">
        <v>276</v>
      </c>
    </row>
    <row r="21" spans="1:7" ht="17.25" x14ac:dyDescent="0.25">
      <c r="A21" s="4" t="s">
        <v>290</v>
      </c>
      <c r="B21" s="115" t="s">
        <v>367</v>
      </c>
      <c r="C21" s="161">
        <f>185.32*6000</f>
        <v>1111920</v>
      </c>
      <c r="D21" s="127">
        <v>1</v>
      </c>
      <c r="E21" s="87" t="s">
        <v>276</v>
      </c>
    </row>
    <row r="22" spans="1:7" ht="17.25" x14ac:dyDescent="0.25">
      <c r="A22" s="4" t="s">
        <v>291</v>
      </c>
      <c r="B22" s="115" t="s">
        <v>368</v>
      </c>
      <c r="C22" s="161">
        <f>74.55*1500</f>
        <v>111825</v>
      </c>
      <c r="D22" s="127">
        <v>1</v>
      </c>
      <c r="E22" s="87" t="s">
        <v>276</v>
      </c>
    </row>
    <row r="23" spans="1:7" ht="17.25" x14ac:dyDescent="0.25">
      <c r="A23" s="4" t="s">
        <v>289</v>
      </c>
      <c r="B23" s="115" t="s">
        <v>369</v>
      </c>
      <c r="C23" s="161">
        <f>1500*163.68</f>
        <v>245520</v>
      </c>
      <c r="D23" s="127">
        <v>1</v>
      </c>
      <c r="E23" s="87" t="s">
        <v>276</v>
      </c>
    </row>
    <row r="24" spans="1:7" ht="17.25" x14ac:dyDescent="0.25">
      <c r="A24" s="4" t="s">
        <v>288</v>
      </c>
      <c r="B24" s="115" t="s">
        <v>370</v>
      </c>
      <c r="C24" s="161">
        <f>68.89*6000</f>
        <v>413340</v>
      </c>
      <c r="D24" s="127">
        <v>1</v>
      </c>
      <c r="E24" s="87" t="s">
        <v>276</v>
      </c>
    </row>
    <row r="25" spans="1:7" ht="17.25" x14ac:dyDescent="0.25">
      <c r="A25" s="4" t="s">
        <v>292</v>
      </c>
      <c r="B25" s="115" t="s">
        <v>371</v>
      </c>
      <c r="C25" s="161">
        <f>77.38*1500</f>
        <v>116070</v>
      </c>
      <c r="D25" s="127">
        <v>1</v>
      </c>
      <c r="E25" s="87" t="s">
        <v>276</v>
      </c>
    </row>
    <row r="26" spans="1:7" ht="17.25" x14ac:dyDescent="0.25">
      <c r="A26" s="4" t="s">
        <v>293</v>
      </c>
      <c r="B26" s="115" t="s">
        <v>372</v>
      </c>
      <c r="C26" s="161">
        <f>48.41*6000</f>
        <v>290460</v>
      </c>
      <c r="D26" s="127">
        <v>1</v>
      </c>
      <c r="E26" s="87" t="s">
        <v>276</v>
      </c>
    </row>
    <row r="27" spans="1:7" ht="17.25" x14ac:dyDescent="0.25">
      <c r="A27" s="92" t="s">
        <v>294</v>
      </c>
      <c r="B27" s="115" t="s">
        <v>373</v>
      </c>
      <c r="C27" s="161">
        <f>65.21*6000</f>
        <v>391259.99999999994</v>
      </c>
      <c r="D27" s="127">
        <v>1</v>
      </c>
      <c r="E27" s="87" t="s">
        <v>276</v>
      </c>
    </row>
    <row r="28" spans="1:7" s="101" customFormat="1" ht="17.25" x14ac:dyDescent="0.25">
      <c r="A28" s="92" t="s">
        <v>57</v>
      </c>
      <c r="B28" s="115" t="s">
        <v>374</v>
      </c>
      <c r="C28" s="161">
        <f>654.26*6000</f>
        <v>3925560</v>
      </c>
      <c r="D28" s="127">
        <v>1</v>
      </c>
      <c r="E28" s="105" t="s">
        <v>276</v>
      </c>
      <c r="G28"/>
    </row>
    <row r="29" spans="1:7" ht="17.25" x14ac:dyDescent="0.25">
      <c r="A29" s="4" t="s">
        <v>295</v>
      </c>
      <c r="B29" s="115" t="s">
        <v>375</v>
      </c>
      <c r="C29" s="161">
        <f>96.2*6000</f>
        <v>577200</v>
      </c>
      <c r="D29" s="127">
        <v>1</v>
      </c>
      <c r="E29" s="87" t="s">
        <v>276</v>
      </c>
    </row>
    <row r="30" spans="1:7" ht="17.25" x14ac:dyDescent="0.25">
      <c r="A30" s="4" t="s">
        <v>59</v>
      </c>
      <c r="B30" s="115" t="s">
        <v>376</v>
      </c>
      <c r="C30" s="161">
        <f>154.4*6000</f>
        <v>926400</v>
      </c>
      <c r="D30" s="127">
        <v>1</v>
      </c>
      <c r="E30" s="87" t="s">
        <v>276</v>
      </c>
    </row>
    <row r="31" spans="1:7" ht="17.25" x14ac:dyDescent="0.25">
      <c r="A31" s="4" t="s">
        <v>296</v>
      </c>
      <c r="B31" s="115" t="s">
        <v>377</v>
      </c>
      <c r="C31" s="161">
        <f>26.02*6000</f>
        <v>156120</v>
      </c>
      <c r="D31" s="127">
        <v>1</v>
      </c>
      <c r="E31" s="87" t="s">
        <v>276</v>
      </c>
    </row>
    <row r="32" spans="1:7" ht="17.25" x14ac:dyDescent="0.25">
      <c r="A32" s="4" t="s">
        <v>297</v>
      </c>
      <c r="B32" s="115" t="s">
        <v>378</v>
      </c>
      <c r="C32" s="161">
        <f>93.7*6000</f>
        <v>562200</v>
      </c>
      <c r="D32" s="127">
        <v>1</v>
      </c>
      <c r="E32" s="87" t="s">
        <v>276</v>
      </c>
    </row>
    <row r="33" spans="1:7" s="104" customFormat="1" ht="17.25" x14ac:dyDescent="0.25">
      <c r="A33" s="103" t="s">
        <v>298</v>
      </c>
      <c r="B33" s="115" t="s">
        <v>379</v>
      </c>
      <c r="C33" s="161">
        <f>3.98*6000</f>
        <v>23880</v>
      </c>
      <c r="D33" s="127">
        <v>1</v>
      </c>
      <c r="E33" s="87" t="s">
        <v>276</v>
      </c>
      <c r="G33"/>
    </row>
    <row r="34" spans="1:7" ht="17.25" x14ac:dyDescent="0.25">
      <c r="A34" s="4" t="s">
        <v>299</v>
      </c>
      <c r="B34" s="115" t="s">
        <v>380</v>
      </c>
      <c r="C34" s="161">
        <f>26.34*6000</f>
        <v>158040</v>
      </c>
      <c r="D34" s="127">
        <v>1</v>
      </c>
      <c r="E34" s="87" t="s">
        <v>276</v>
      </c>
    </row>
    <row r="35" spans="1:7" ht="17.25" x14ac:dyDescent="0.25">
      <c r="A35" s="4" t="s">
        <v>299</v>
      </c>
      <c r="B35" s="115" t="s">
        <v>381</v>
      </c>
      <c r="C35" s="161">
        <f>19.43*6000</f>
        <v>116580</v>
      </c>
      <c r="D35" s="127">
        <v>1</v>
      </c>
      <c r="E35" s="87" t="s">
        <v>276</v>
      </c>
    </row>
    <row r="36" spans="1:7" ht="17.25" x14ac:dyDescent="0.25">
      <c r="A36" s="4" t="s">
        <v>299</v>
      </c>
      <c r="B36" s="115" t="s">
        <v>382</v>
      </c>
      <c r="C36" s="161">
        <f>39.68*6000</f>
        <v>238080</v>
      </c>
      <c r="D36" s="127">
        <v>1</v>
      </c>
      <c r="E36" s="87" t="s">
        <v>276</v>
      </c>
    </row>
    <row r="37" spans="1:7" ht="17.25" x14ac:dyDescent="0.25">
      <c r="A37" s="4" t="s">
        <v>299</v>
      </c>
      <c r="B37" s="115" t="s">
        <v>383</v>
      </c>
      <c r="C37" s="161">
        <f>66.41*6000</f>
        <v>398460</v>
      </c>
      <c r="D37" s="127">
        <v>1</v>
      </c>
      <c r="E37" s="87" t="s">
        <v>276</v>
      </c>
    </row>
    <row r="38" spans="1:7" ht="17.25" x14ac:dyDescent="0.25">
      <c r="A38" s="4" t="s">
        <v>299</v>
      </c>
      <c r="B38" s="115" t="s">
        <v>384</v>
      </c>
      <c r="C38" s="161">
        <f>263.15*6000</f>
        <v>1578899.9999999998</v>
      </c>
      <c r="D38" s="127">
        <v>1</v>
      </c>
      <c r="E38" s="87" t="s">
        <v>276</v>
      </c>
    </row>
    <row r="39" spans="1:7" x14ac:dyDescent="0.25">
      <c r="A39" s="19" t="s">
        <v>305</v>
      </c>
      <c r="B39" s="116" t="s">
        <v>440</v>
      </c>
      <c r="C39" s="159">
        <f>830.2*1500</f>
        <v>1245300</v>
      </c>
      <c r="D39" s="127">
        <v>1</v>
      </c>
      <c r="E39" s="87" t="s">
        <v>276</v>
      </c>
    </row>
    <row r="40" spans="1:7" x14ac:dyDescent="0.25">
      <c r="A40" s="4" t="s">
        <v>141</v>
      </c>
      <c r="B40" s="4" t="s">
        <v>321</v>
      </c>
      <c r="C40" s="160">
        <v>50000</v>
      </c>
      <c r="D40" s="127">
        <v>1</v>
      </c>
      <c r="E40" s="87" t="s">
        <v>276</v>
      </c>
    </row>
    <row r="41" spans="1:7" x14ac:dyDescent="0.25">
      <c r="A41" s="4"/>
      <c r="B41" s="4"/>
      <c r="C41" s="160"/>
      <c r="D41" s="127">
        <v>1</v>
      </c>
      <c r="E41" s="87"/>
    </row>
    <row r="42" spans="1:7" s="69" customFormat="1" x14ac:dyDescent="0.25">
      <c r="A42" s="297" t="s">
        <v>300</v>
      </c>
      <c r="B42" s="297"/>
      <c r="C42" s="302"/>
      <c r="D42" s="168">
        <v>1</v>
      </c>
      <c r="E42" s="297"/>
    </row>
    <row r="43" spans="1:7" s="106" customFormat="1" ht="17.25" x14ac:dyDescent="0.25">
      <c r="A43" s="4" t="s">
        <v>70</v>
      </c>
      <c r="B43" s="115" t="s">
        <v>385</v>
      </c>
      <c r="C43" s="161">
        <f>1500*135.41</f>
        <v>203115</v>
      </c>
      <c r="D43" s="127">
        <v>1</v>
      </c>
      <c r="E43" s="108" t="s">
        <v>277</v>
      </c>
    </row>
    <row r="44" spans="1:7" s="106" customFormat="1" ht="17.25" x14ac:dyDescent="0.25">
      <c r="A44" s="19" t="s">
        <v>307</v>
      </c>
      <c r="B44" s="115" t="s">
        <v>386</v>
      </c>
      <c r="C44" s="161">
        <f>19.17*1500</f>
        <v>28755.000000000004</v>
      </c>
      <c r="D44" s="127">
        <v>1</v>
      </c>
      <c r="E44" s="109" t="s">
        <v>277</v>
      </c>
    </row>
    <row r="45" spans="1:7" ht="17.25" x14ac:dyDescent="0.25">
      <c r="A45" s="4" t="s">
        <v>301</v>
      </c>
      <c r="B45" s="115" t="s">
        <v>387</v>
      </c>
      <c r="C45" s="161">
        <f>827.1*6000</f>
        <v>4962600</v>
      </c>
      <c r="D45" s="127">
        <v>1</v>
      </c>
      <c r="E45" s="105" t="s">
        <v>277</v>
      </c>
    </row>
    <row r="46" spans="1:7" ht="17.25" x14ac:dyDescent="0.25">
      <c r="A46" s="92" t="s">
        <v>71</v>
      </c>
      <c r="B46" s="115" t="s">
        <v>388</v>
      </c>
      <c r="C46" s="161">
        <f>287.01*6000</f>
        <v>1722060</v>
      </c>
      <c r="D46" s="127">
        <v>1</v>
      </c>
      <c r="E46" s="105" t="s">
        <v>277</v>
      </c>
    </row>
    <row r="47" spans="1:7" ht="17.25" x14ac:dyDescent="0.25">
      <c r="A47" s="92" t="s">
        <v>302</v>
      </c>
      <c r="B47" s="115" t="s">
        <v>389</v>
      </c>
      <c r="C47" s="161">
        <f>293.78*6000</f>
        <v>1762679.9999999998</v>
      </c>
      <c r="D47" s="127">
        <v>1</v>
      </c>
      <c r="E47" s="105" t="s">
        <v>277</v>
      </c>
    </row>
    <row r="48" spans="1:7" ht="17.25" x14ac:dyDescent="0.25">
      <c r="A48" s="92" t="s">
        <v>303</v>
      </c>
      <c r="B48" s="115" t="s">
        <v>390</v>
      </c>
      <c r="C48" s="161">
        <f>212.94*6000</f>
        <v>1277640</v>
      </c>
      <c r="D48" s="127">
        <v>1</v>
      </c>
      <c r="E48" s="105" t="s">
        <v>277</v>
      </c>
    </row>
    <row r="49" spans="1:5" x14ac:dyDescent="0.25">
      <c r="A49" s="92" t="s">
        <v>304</v>
      </c>
      <c r="B49" s="117" t="s">
        <v>441</v>
      </c>
      <c r="C49" s="162">
        <f>12.97*6000</f>
        <v>77820</v>
      </c>
      <c r="D49" s="127">
        <v>1</v>
      </c>
      <c r="E49" s="105" t="s">
        <v>277</v>
      </c>
    </row>
    <row r="50" spans="1:5" x14ac:dyDescent="0.25">
      <c r="A50" s="4" t="s">
        <v>305</v>
      </c>
      <c r="B50" s="116" t="s">
        <v>442</v>
      </c>
      <c r="C50" s="159">
        <f>38.78*6000</f>
        <v>232680</v>
      </c>
      <c r="D50" s="127">
        <v>1</v>
      </c>
      <c r="E50" s="105" t="s">
        <v>277</v>
      </c>
    </row>
    <row r="51" spans="1:5" x14ac:dyDescent="0.25">
      <c r="A51" s="19" t="s">
        <v>308</v>
      </c>
      <c r="B51" s="117" t="s">
        <v>443</v>
      </c>
      <c r="C51" s="162">
        <f>1500*370.4</f>
        <v>555600</v>
      </c>
      <c r="D51" s="127">
        <v>1</v>
      </c>
      <c r="E51" s="109" t="s">
        <v>277</v>
      </c>
    </row>
    <row r="52" spans="1:5" x14ac:dyDescent="0.25">
      <c r="A52" s="19" t="s">
        <v>141</v>
      </c>
      <c r="B52" s="19" t="s">
        <v>321</v>
      </c>
      <c r="C52" s="163">
        <v>50000</v>
      </c>
      <c r="D52" s="127">
        <v>1</v>
      </c>
      <c r="E52" s="109" t="s">
        <v>277</v>
      </c>
    </row>
    <row r="53" spans="1:5" x14ac:dyDescent="0.25">
      <c r="A53" s="4"/>
      <c r="B53" s="4"/>
      <c r="C53" s="160"/>
      <c r="D53" s="127">
        <v>1</v>
      </c>
      <c r="E53" s="107"/>
    </row>
    <row r="54" spans="1:5" s="69" customFormat="1" x14ac:dyDescent="0.25">
      <c r="A54" s="297" t="s">
        <v>320</v>
      </c>
      <c r="B54" s="297"/>
      <c r="C54" s="302"/>
      <c r="D54" s="168">
        <v>1</v>
      </c>
      <c r="E54" s="297"/>
    </row>
    <row r="55" spans="1:5" ht="17.25" x14ac:dyDescent="0.25">
      <c r="A55" s="19" t="s">
        <v>309</v>
      </c>
      <c r="B55" s="115" t="s">
        <v>444</v>
      </c>
      <c r="C55" s="161">
        <f>6000*7.49</f>
        <v>44940</v>
      </c>
      <c r="D55" s="127">
        <v>1</v>
      </c>
      <c r="E55" s="87" t="s">
        <v>327</v>
      </c>
    </row>
    <row r="56" spans="1:5" ht="17.25" x14ac:dyDescent="0.25">
      <c r="A56" s="19" t="s">
        <v>310</v>
      </c>
      <c r="B56" s="115" t="s">
        <v>391</v>
      </c>
      <c r="C56" s="161">
        <f>552.45*6000</f>
        <v>3314700.0000000005</v>
      </c>
      <c r="D56" s="127">
        <v>1</v>
      </c>
      <c r="E56" s="90" t="s">
        <v>327</v>
      </c>
    </row>
    <row r="57" spans="1:5" x14ac:dyDescent="0.25">
      <c r="A57" s="19" t="s">
        <v>311</v>
      </c>
      <c r="B57" s="115" t="s">
        <v>445</v>
      </c>
      <c r="C57" s="161">
        <f>436.02*6000</f>
        <v>2616120</v>
      </c>
      <c r="D57" s="127">
        <v>1</v>
      </c>
      <c r="E57" s="90" t="s">
        <v>327</v>
      </c>
    </row>
    <row r="58" spans="1:5" ht="17.25" x14ac:dyDescent="0.25">
      <c r="A58" s="19" t="s">
        <v>312</v>
      </c>
      <c r="B58" s="115" t="s">
        <v>392</v>
      </c>
      <c r="C58" s="161">
        <f>71.64*6000</f>
        <v>429840</v>
      </c>
      <c r="D58" s="127">
        <v>1</v>
      </c>
      <c r="E58" s="90" t="s">
        <v>327</v>
      </c>
    </row>
    <row r="59" spans="1:5" ht="17.25" x14ac:dyDescent="0.25">
      <c r="A59" s="19" t="s">
        <v>324</v>
      </c>
      <c r="B59" s="115" t="s">
        <v>393</v>
      </c>
      <c r="C59" s="161">
        <f>449.1*6000</f>
        <v>2694600</v>
      </c>
      <c r="D59" s="127">
        <v>1</v>
      </c>
      <c r="E59" s="90" t="s">
        <v>327</v>
      </c>
    </row>
    <row r="60" spans="1:5" ht="17.25" x14ac:dyDescent="0.25">
      <c r="A60" s="19" t="s">
        <v>33</v>
      </c>
      <c r="B60" s="115" t="s">
        <v>394</v>
      </c>
      <c r="C60" s="161">
        <f>741.21*6000</f>
        <v>4447260</v>
      </c>
      <c r="D60" s="127">
        <v>1</v>
      </c>
      <c r="E60" s="90" t="s">
        <v>280</v>
      </c>
    </row>
    <row r="61" spans="1:5" ht="17.25" x14ac:dyDescent="0.25">
      <c r="A61" s="19" t="s">
        <v>319</v>
      </c>
      <c r="B61" s="115" t="s">
        <v>395</v>
      </c>
      <c r="C61" s="161">
        <f>142.36*6000</f>
        <v>854160.00000000012</v>
      </c>
      <c r="D61" s="127">
        <v>1</v>
      </c>
      <c r="E61" s="90" t="s">
        <v>328</v>
      </c>
    </row>
    <row r="62" spans="1:5" x14ac:dyDescent="0.25">
      <c r="A62" s="19" t="s">
        <v>313</v>
      </c>
      <c r="B62" s="117" t="s">
        <v>446</v>
      </c>
      <c r="C62" s="162">
        <f>1500*180.91</f>
        <v>271365</v>
      </c>
      <c r="D62" s="127">
        <v>1</v>
      </c>
      <c r="E62" s="90" t="s">
        <v>280</v>
      </c>
    </row>
    <row r="63" spans="1:5" ht="17.25" x14ac:dyDescent="0.25">
      <c r="A63" s="19" t="s">
        <v>314</v>
      </c>
      <c r="B63" s="115" t="s">
        <v>396</v>
      </c>
      <c r="C63" s="161">
        <f>43.56*6000</f>
        <v>261360</v>
      </c>
      <c r="D63" s="127">
        <v>1</v>
      </c>
      <c r="E63" s="87" t="s">
        <v>329</v>
      </c>
    </row>
    <row r="64" spans="1:5" ht="17.25" x14ac:dyDescent="0.25">
      <c r="A64" s="19" t="s">
        <v>315</v>
      </c>
      <c r="B64" s="115" t="s">
        <v>397</v>
      </c>
      <c r="C64" s="161">
        <f>270.21*6000</f>
        <v>1621259.9999999998</v>
      </c>
      <c r="D64" s="127">
        <v>1</v>
      </c>
      <c r="E64" s="87" t="s">
        <v>329</v>
      </c>
    </row>
    <row r="65" spans="1:5" ht="17.25" x14ac:dyDescent="0.25">
      <c r="A65" s="19" t="s">
        <v>316</v>
      </c>
      <c r="B65" s="115" t="s">
        <v>398</v>
      </c>
      <c r="C65" s="161">
        <f>110.96*6000</f>
        <v>665760</v>
      </c>
      <c r="D65" s="127">
        <v>1</v>
      </c>
      <c r="E65" s="87" t="s">
        <v>329</v>
      </c>
    </row>
    <row r="66" spans="1:5" ht="17.25" x14ac:dyDescent="0.25">
      <c r="A66" s="19" t="s">
        <v>318</v>
      </c>
      <c r="B66" s="115" t="s">
        <v>399</v>
      </c>
      <c r="C66" s="161">
        <f>8.77*6000</f>
        <v>52620</v>
      </c>
      <c r="D66" s="127">
        <v>1</v>
      </c>
      <c r="E66" s="87" t="s">
        <v>329</v>
      </c>
    </row>
    <row r="67" spans="1:5" x14ac:dyDescent="0.25">
      <c r="A67" s="19" t="s">
        <v>317</v>
      </c>
      <c r="B67" s="116" t="s">
        <v>447</v>
      </c>
      <c r="C67" s="159">
        <f>668.77*1500</f>
        <v>1003155</v>
      </c>
      <c r="D67" s="127">
        <v>1</v>
      </c>
      <c r="E67" s="87" t="s">
        <v>329</v>
      </c>
    </row>
    <row r="68" spans="1:5" x14ac:dyDescent="0.25">
      <c r="A68" s="4" t="s">
        <v>141</v>
      </c>
      <c r="B68" s="4" t="s">
        <v>321</v>
      </c>
      <c r="C68" s="160">
        <v>50000</v>
      </c>
      <c r="D68" s="127">
        <v>1</v>
      </c>
      <c r="E68" s="87"/>
    </row>
    <row r="69" spans="1:5" x14ac:dyDescent="0.25">
      <c r="A69" s="67"/>
      <c r="B69" s="67"/>
      <c r="C69" s="164"/>
      <c r="D69" s="127">
        <v>1</v>
      </c>
      <c r="E69" s="89"/>
    </row>
    <row r="70" spans="1:5" s="69" customFormat="1" x14ac:dyDescent="0.25">
      <c r="A70" s="297" t="s">
        <v>325</v>
      </c>
      <c r="B70" s="297"/>
      <c r="C70" s="302"/>
      <c r="D70" s="168">
        <v>1</v>
      </c>
      <c r="E70" s="297"/>
    </row>
    <row r="71" spans="1:5" ht="17.25" x14ac:dyDescent="0.25">
      <c r="A71" s="19" t="s">
        <v>326</v>
      </c>
      <c r="B71" s="115" t="s">
        <v>400</v>
      </c>
      <c r="C71" s="161">
        <f>3.8*6000</f>
        <v>22800</v>
      </c>
      <c r="D71" s="127">
        <v>1</v>
      </c>
      <c r="E71" s="87" t="s">
        <v>453</v>
      </c>
    </row>
    <row r="72" spans="1:5" ht="17.25" x14ac:dyDescent="0.25">
      <c r="A72" s="4" t="s">
        <v>62</v>
      </c>
      <c r="B72" s="115" t="s">
        <v>401</v>
      </c>
      <c r="C72" s="161">
        <f>188.12*6000</f>
        <v>1128720</v>
      </c>
      <c r="D72" s="127">
        <v>1</v>
      </c>
      <c r="E72" s="87" t="s">
        <v>453</v>
      </c>
    </row>
    <row r="73" spans="1:5" ht="17.25" x14ac:dyDescent="0.25">
      <c r="A73" s="19" t="s">
        <v>76</v>
      </c>
      <c r="B73" s="115" t="s">
        <v>402</v>
      </c>
      <c r="C73" s="161">
        <f>604.8*6000</f>
        <v>3628799.9999999995</v>
      </c>
      <c r="D73" s="127">
        <v>1</v>
      </c>
      <c r="E73" s="87" t="s">
        <v>453</v>
      </c>
    </row>
    <row r="74" spans="1:5" ht="17.25" x14ac:dyDescent="0.25">
      <c r="A74" s="4" t="s">
        <v>16</v>
      </c>
      <c r="B74" s="115" t="s">
        <v>403</v>
      </c>
      <c r="C74" s="161">
        <f>738.13*6000</f>
        <v>4428780</v>
      </c>
      <c r="D74" s="127">
        <v>1</v>
      </c>
      <c r="E74" s="87" t="s">
        <v>453</v>
      </c>
    </row>
    <row r="75" spans="1:5" ht="17.25" x14ac:dyDescent="0.25">
      <c r="A75" s="4" t="s">
        <v>78</v>
      </c>
      <c r="B75" s="115" t="s">
        <v>404</v>
      </c>
      <c r="C75" s="161">
        <f>96*6000</f>
        <v>576000</v>
      </c>
      <c r="D75" s="127">
        <v>1</v>
      </c>
      <c r="E75" s="87" t="s">
        <v>453</v>
      </c>
    </row>
    <row r="76" spans="1:5" ht="17.25" x14ac:dyDescent="0.25">
      <c r="A76" s="4" t="s">
        <v>68</v>
      </c>
      <c r="B76" s="115" t="s">
        <v>405</v>
      </c>
      <c r="C76" s="161">
        <f>36.34*6000</f>
        <v>218040.00000000003</v>
      </c>
      <c r="D76" s="127">
        <v>1</v>
      </c>
      <c r="E76" s="87" t="s">
        <v>453</v>
      </c>
    </row>
    <row r="77" spans="1:5" ht="17.25" x14ac:dyDescent="0.25">
      <c r="A77" s="4" t="s">
        <v>330</v>
      </c>
      <c r="B77" s="115" t="s">
        <v>406</v>
      </c>
      <c r="C77" s="161">
        <f>33.16*6000</f>
        <v>198959.99999999997</v>
      </c>
      <c r="D77" s="127">
        <v>1</v>
      </c>
      <c r="E77" s="87" t="s">
        <v>453</v>
      </c>
    </row>
    <row r="78" spans="1:5" ht="17.25" x14ac:dyDescent="0.25">
      <c r="A78" s="4" t="s">
        <v>111</v>
      </c>
      <c r="B78" s="115" t="s">
        <v>407</v>
      </c>
      <c r="C78" s="161">
        <f>80.22*6000</f>
        <v>481320</v>
      </c>
      <c r="D78" s="127">
        <v>1</v>
      </c>
      <c r="E78" s="87" t="s">
        <v>453</v>
      </c>
    </row>
    <row r="79" spans="1:5" ht="17.25" x14ac:dyDescent="0.25">
      <c r="A79" s="4" t="s">
        <v>331</v>
      </c>
      <c r="B79" s="115" t="s">
        <v>408</v>
      </c>
      <c r="C79" s="161">
        <f>173.64*6000</f>
        <v>1041839.9999999999</v>
      </c>
      <c r="D79" s="127">
        <v>1</v>
      </c>
      <c r="E79" s="87" t="s">
        <v>453</v>
      </c>
    </row>
    <row r="80" spans="1:5" ht="17.25" x14ac:dyDescent="0.25">
      <c r="A80" s="19" t="s">
        <v>69</v>
      </c>
      <c r="B80" s="115" t="s">
        <v>409</v>
      </c>
      <c r="C80" s="161">
        <f>2.22*6000</f>
        <v>13320.000000000002</v>
      </c>
      <c r="D80" s="127">
        <v>1</v>
      </c>
      <c r="E80" s="87" t="s">
        <v>453</v>
      </c>
    </row>
    <row r="81" spans="1:5" ht="17.25" x14ac:dyDescent="0.25">
      <c r="A81" s="4" t="s">
        <v>341</v>
      </c>
      <c r="B81" s="115" t="s">
        <v>410</v>
      </c>
      <c r="C81" s="161">
        <f>115.66*6000</f>
        <v>693960</v>
      </c>
      <c r="D81" s="127">
        <v>1</v>
      </c>
      <c r="E81" s="87" t="s">
        <v>453</v>
      </c>
    </row>
    <row r="82" spans="1:5" ht="17.25" x14ac:dyDescent="0.25">
      <c r="A82" s="4" t="s">
        <v>342</v>
      </c>
      <c r="B82" s="115" t="s">
        <v>411</v>
      </c>
      <c r="C82" s="161">
        <f>79.56*6000</f>
        <v>477360</v>
      </c>
      <c r="D82" s="127">
        <v>1</v>
      </c>
      <c r="E82" s="87" t="s">
        <v>453</v>
      </c>
    </row>
    <row r="83" spans="1:5" ht="17.25" x14ac:dyDescent="0.25">
      <c r="A83" s="113" t="s">
        <v>343</v>
      </c>
      <c r="B83" s="115" t="s">
        <v>412</v>
      </c>
      <c r="C83" s="161">
        <f>98.06*6000</f>
        <v>588360</v>
      </c>
      <c r="D83" s="127">
        <v>1</v>
      </c>
      <c r="E83" s="87" t="s">
        <v>453</v>
      </c>
    </row>
    <row r="84" spans="1:5" ht="17.25" x14ac:dyDescent="0.25">
      <c r="A84" s="114" t="s">
        <v>344</v>
      </c>
      <c r="B84" s="115" t="s">
        <v>413</v>
      </c>
      <c r="C84" s="161">
        <f>17.42*6000</f>
        <v>104520.00000000001</v>
      </c>
      <c r="D84" s="127">
        <v>1</v>
      </c>
      <c r="E84" s="87" t="s">
        <v>453</v>
      </c>
    </row>
    <row r="85" spans="1:5" ht="17.25" x14ac:dyDescent="0.25">
      <c r="A85" s="112" t="s">
        <v>332</v>
      </c>
      <c r="B85" s="115" t="s">
        <v>414</v>
      </c>
      <c r="C85" s="161">
        <f>134.67*6000</f>
        <v>808019.99999999988</v>
      </c>
      <c r="D85" s="127">
        <v>1</v>
      </c>
      <c r="E85" s="87" t="s">
        <v>453</v>
      </c>
    </row>
    <row r="86" spans="1:5" ht="17.25" x14ac:dyDescent="0.25">
      <c r="A86" s="112" t="s">
        <v>333</v>
      </c>
      <c r="B86" s="115" t="s">
        <v>415</v>
      </c>
      <c r="C86" s="161">
        <f>63.16*6000</f>
        <v>378960</v>
      </c>
      <c r="D86" s="127">
        <v>1</v>
      </c>
      <c r="E86" s="87" t="s">
        <v>453</v>
      </c>
    </row>
    <row r="87" spans="1:5" ht="17.25" x14ac:dyDescent="0.25">
      <c r="A87" s="112" t="s">
        <v>334</v>
      </c>
      <c r="B87" s="115" t="s">
        <v>416</v>
      </c>
      <c r="C87" s="161">
        <f>41.39*6000</f>
        <v>248340</v>
      </c>
      <c r="D87" s="127">
        <v>1</v>
      </c>
      <c r="E87" s="87" t="s">
        <v>453</v>
      </c>
    </row>
    <row r="88" spans="1:5" ht="17.25" x14ac:dyDescent="0.25">
      <c r="A88" s="112" t="s">
        <v>335</v>
      </c>
      <c r="B88" s="115" t="s">
        <v>417</v>
      </c>
      <c r="C88" s="161">
        <f>15.94*6000</f>
        <v>95640</v>
      </c>
      <c r="D88" s="127">
        <v>1</v>
      </c>
      <c r="E88" s="87" t="s">
        <v>453</v>
      </c>
    </row>
    <row r="89" spans="1:5" ht="17.25" x14ac:dyDescent="0.25">
      <c r="A89" s="112" t="s">
        <v>336</v>
      </c>
      <c r="B89" s="115" t="s">
        <v>418</v>
      </c>
      <c r="C89" s="161">
        <f>33.1*6000</f>
        <v>198600</v>
      </c>
      <c r="D89" s="127">
        <v>1</v>
      </c>
      <c r="E89" s="87" t="s">
        <v>453</v>
      </c>
    </row>
    <row r="90" spans="1:5" ht="17.25" x14ac:dyDescent="0.25">
      <c r="A90" s="112" t="s">
        <v>337</v>
      </c>
      <c r="B90" s="115" t="s">
        <v>419</v>
      </c>
      <c r="C90" s="161">
        <f>38.83*6000</f>
        <v>232980</v>
      </c>
      <c r="D90" s="127">
        <v>1</v>
      </c>
      <c r="E90" s="87" t="s">
        <v>453</v>
      </c>
    </row>
    <row r="91" spans="1:5" ht="17.25" x14ac:dyDescent="0.25">
      <c r="A91" s="112" t="s">
        <v>338</v>
      </c>
      <c r="B91" s="115" t="s">
        <v>420</v>
      </c>
      <c r="C91" s="161">
        <f>61.31*6000</f>
        <v>367860</v>
      </c>
      <c r="D91" s="127">
        <v>1</v>
      </c>
      <c r="E91" s="87" t="s">
        <v>453</v>
      </c>
    </row>
    <row r="92" spans="1:5" ht="17.25" x14ac:dyDescent="0.25">
      <c r="A92" s="112" t="s">
        <v>339</v>
      </c>
      <c r="B92" s="115" t="s">
        <v>421</v>
      </c>
      <c r="C92" s="161">
        <f>89.07*6000</f>
        <v>534420</v>
      </c>
      <c r="D92" s="127">
        <v>1</v>
      </c>
      <c r="E92" s="87" t="s">
        <v>453</v>
      </c>
    </row>
    <row r="93" spans="1:5" ht="17.25" x14ac:dyDescent="0.25">
      <c r="A93" s="112" t="s">
        <v>340</v>
      </c>
      <c r="B93" s="115" t="s">
        <v>422</v>
      </c>
      <c r="C93" s="161">
        <f>174.19*6000</f>
        <v>1045140</v>
      </c>
      <c r="D93" s="127">
        <v>1</v>
      </c>
      <c r="E93" s="87" t="s">
        <v>453</v>
      </c>
    </row>
    <row r="94" spans="1:5" ht="17.25" x14ac:dyDescent="0.25">
      <c r="A94" s="112" t="s">
        <v>345</v>
      </c>
      <c r="B94" s="115" t="s">
        <v>423</v>
      </c>
      <c r="C94" s="161">
        <f>170.2*6000</f>
        <v>1021199.9999999999</v>
      </c>
      <c r="D94" s="127">
        <v>1</v>
      </c>
      <c r="E94" s="87" t="s">
        <v>453</v>
      </c>
    </row>
    <row r="95" spans="1:5" ht="17.25" x14ac:dyDescent="0.25">
      <c r="A95" s="4" t="s">
        <v>346</v>
      </c>
      <c r="B95" s="115" t="s">
        <v>424</v>
      </c>
      <c r="C95" s="161">
        <f>1287.59*6000</f>
        <v>7725539.9999999991</v>
      </c>
      <c r="D95" s="127">
        <v>1</v>
      </c>
      <c r="E95" s="87" t="s">
        <v>453</v>
      </c>
    </row>
    <row r="96" spans="1:5" ht="17.25" x14ac:dyDescent="0.25">
      <c r="A96" s="4" t="s">
        <v>347</v>
      </c>
      <c r="B96" s="115" t="s">
        <v>425</v>
      </c>
      <c r="C96" s="161">
        <f>275.41*6000</f>
        <v>1652460.0000000002</v>
      </c>
      <c r="D96" s="127">
        <v>1</v>
      </c>
      <c r="E96" s="87" t="s">
        <v>453</v>
      </c>
    </row>
    <row r="97" spans="1:7" ht="17.25" x14ac:dyDescent="0.25">
      <c r="A97" s="4" t="s">
        <v>348</v>
      </c>
      <c r="B97" s="115" t="s">
        <v>426</v>
      </c>
      <c r="C97" s="161">
        <f>289.34*6000</f>
        <v>1736039.9999999998</v>
      </c>
      <c r="D97" s="127">
        <v>1</v>
      </c>
      <c r="E97" s="87" t="s">
        <v>453</v>
      </c>
    </row>
    <row r="98" spans="1:7" ht="17.25" x14ac:dyDescent="0.25">
      <c r="A98" s="4" t="s">
        <v>349</v>
      </c>
      <c r="B98" s="115" t="s">
        <v>427</v>
      </c>
      <c r="C98" s="161">
        <f>284.6*6000</f>
        <v>1707600.0000000002</v>
      </c>
      <c r="D98" s="127">
        <v>1</v>
      </c>
      <c r="E98" s="87" t="s">
        <v>453</v>
      </c>
    </row>
    <row r="99" spans="1:7" ht="17.25" x14ac:dyDescent="0.25">
      <c r="A99" s="4" t="s">
        <v>350</v>
      </c>
      <c r="B99" s="115" t="s">
        <v>428</v>
      </c>
      <c r="C99" s="161">
        <f>289.48*6000</f>
        <v>1736880</v>
      </c>
      <c r="D99" s="127">
        <v>1</v>
      </c>
      <c r="E99" s="87" t="s">
        <v>453</v>
      </c>
    </row>
    <row r="100" spans="1:7" ht="17.25" x14ac:dyDescent="0.25">
      <c r="A100" s="4" t="s">
        <v>351</v>
      </c>
      <c r="B100" s="115" t="s">
        <v>429</v>
      </c>
      <c r="C100" s="161">
        <f>288.57*6000</f>
        <v>1731420</v>
      </c>
      <c r="D100" s="127">
        <v>1</v>
      </c>
      <c r="E100" s="87" t="s">
        <v>453</v>
      </c>
    </row>
    <row r="101" spans="1:7" ht="17.25" x14ac:dyDescent="0.25">
      <c r="A101" s="4" t="s">
        <v>352</v>
      </c>
      <c r="B101" s="115" t="s">
        <v>430</v>
      </c>
      <c r="C101" s="161">
        <f>289.06*6000</f>
        <v>1734360</v>
      </c>
      <c r="D101" s="127">
        <v>1</v>
      </c>
      <c r="E101" s="87" t="s">
        <v>453</v>
      </c>
    </row>
    <row r="102" spans="1:7" ht="17.25" x14ac:dyDescent="0.25">
      <c r="A102" s="4" t="s">
        <v>353</v>
      </c>
      <c r="B102" s="115" t="s">
        <v>431</v>
      </c>
      <c r="C102" s="161">
        <f>78.81*6000</f>
        <v>472860</v>
      </c>
      <c r="D102" s="127">
        <v>1</v>
      </c>
      <c r="E102" s="87" t="s">
        <v>453</v>
      </c>
      <c r="G102" s="120"/>
    </row>
    <row r="103" spans="1:7" ht="17.25" x14ac:dyDescent="0.25">
      <c r="A103" s="4" t="s">
        <v>354</v>
      </c>
      <c r="B103" s="115" t="s">
        <v>432</v>
      </c>
      <c r="C103" s="161">
        <f>234*600</f>
        <v>140400</v>
      </c>
      <c r="D103" s="127">
        <v>1</v>
      </c>
      <c r="E103" s="87" t="s">
        <v>453</v>
      </c>
    </row>
    <row r="104" spans="1:7" ht="17.25" x14ac:dyDescent="0.25">
      <c r="A104" s="4" t="s">
        <v>355</v>
      </c>
      <c r="B104" s="115" t="s">
        <v>433</v>
      </c>
      <c r="C104" s="161">
        <f>324.21*6000</f>
        <v>1945259.9999999998</v>
      </c>
      <c r="D104" s="127">
        <v>1</v>
      </c>
      <c r="E104" s="87" t="s">
        <v>453</v>
      </c>
    </row>
    <row r="105" spans="1:7" ht="17.25" x14ac:dyDescent="0.25">
      <c r="A105" s="4" t="s">
        <v>356</v>
      </c>
      <c r="B105" s="115" t="s">
        <v>434</v>
      </c>
      <c r="C105" s="161">
        <f>42.15*6000</f>
        <v>252900</v>
      </c>
      <c r="D105" s="127">
        <v>1</v>
      </c>
      <c r="E105" s="87" t="s">
        <v>453</v>
      </c>
    </row>
    <row r="106" spans="1:7" ht="17.25" x14ac:dyDescent="0.25">
      <c r="A106" s="4" t="s">
        <v>357</v>
      </c>
      <c r="B106" s="115" t="s">
        <v>435</v>
      </c>
      <c r="C106" s="161">
        <f>51.55*6000</f>
        <v>309300</v>
      </c>
      <c r="D106" s="127">
        <v>1</v>
      </c>
      <c r="E106" s="87" t="s">
        <v>453</v>
      </c>
    </row>
    <row r="107" spans="1:7" ht="17.25" x14ac:dyDescent="0.25">
      <c r="A107" s="4" t="s">
        <v>358</v>
      </c>
      <c r="B107" s="115" t="s">
        <v>436</v>
      </c>
      <c r="C107" s="161">
        <f>64.09*6000</f>
        <v>384540</v>
      </c>
      <c r="D107" s="127">
        <v>1</v>
      </c>
      <c r="E107" s="87" t="s">
        <v>453</v>
      </c>
    </row>
    <row r="108" spans="1:7" ht="17.25" x14ac:dyDescent="0.25">
      <c r="A108" s="113" t="s">
        <v>359</v>
      </c>
      <c r="B108" s="115" t="s">
        <v>437</v>
      </c>
      <c r="C108" s="161">
        <f>53.63*6000</f>
        <v>321780</v>
      </c>
      <c r="D108" s="127">
        <v>1</v>
      </c>
      <c r="E108" s="87" t="s">
        <v>453</v>
      </c>
    </row>
    <row r="109" spans="1:7" x14ac:dyDescent="0.25">
      <c r="A109" s="4" t="s">
        <v>141</v>
      </c>
      <c r="B109" s="4" t="s">
        <v>321</v>
      </c>
      <c r="C109" s="160">
        <v>50000</v>
      </c>
      <c r="D109" s="127">
        <v>1</v>
      </c>
      <c r="E109" s="87"/>
    </row>
    <row r="110" spans="1:7" x14ac:dyDescent="0.25">
      <c r="A110" s="4"/>
      <c r="B110" s="4"/>
      <c r="C110" s="160"/>
      <c r="D110" s="127">
        <v>1</v>
      </c>
      <c r="E110" s="87"/>
    </row>
    <row r="111" spans="1:7" s="69" customFormat="1" x14ac:dyDescent="0.25">
      <c r="A111" s="297" t="s">
        <v>448</v>
      </c>
      <c r="B111" s="297"/>
      <c r="C111" s="302"/>
      <c r="D111" s="168">
        <v>1</v>
      </c>
      <c r="E111" s="297"/>
    </row>
    <row r="112" spans="1:7" x14ac:dyDescent="0.25">
      <c r="A112" s="19" t="s">
        <v>323</v>
      </c>
      <c r="B112" s="116" t="s">
        <v>449</v>
      </c>
      <c r="C112" s="159">
        <f>1500*924.74</f>
        <v>1387110</v>
      </c>
      <c r="D112" s="127">
        <v>1</v>
      </c>
      <c r="E112" s="87" t="s">
        <v>451</v>
      </c>
    </row>
    <row r="113" spans="1:21" x14ac:dyDescent="0.25">
      <c r="A113" s="19" t="s">
        <v>323</v>
      </c>
      <c r="B113" s="119" t="s">
        <v>450</v>
      </c>
      <c r="C113" s="159">
        <f>650.01*1500</f>
        <v>975015</v>
      </c>
      <c r="D113" s="127">
        <v>1</v>
      </c>
      <c r="E113" s="118" t="s">
        <v>452</v>
      </c>
    </row>
    <row r="114" spans="1:21" x14ac:dyDescent="0.25">
      <c r="A114" s="19" t="s">
        <v>308</v>
      </c>
      <c r="B114" s="116" t="s">
        <v>456</v>
      </c>
      <c r="C114" s="159">
        <f>1500*540.04</f>
        <v>810060</v>
      </c>
      <c r="D114" s="127">
        <v>1</v>
      </c>
      <c r="E114" s="87" t="s">
        <v>455</v>
      </c>
    </row>
    <row r="115" spans="1:21" x14ac:dyDescent="0.25">
      <c r="A115" s="52"/>
      <c r="B115" s="52"/>
      <c r="C115" s="165"/>
      <c r="D115" s="127">
        <v>1</v>
      </c>
      <c r="E115" s="87"/>
    </row>
    <row r="116" spans="1:21" s="69" customFormat="1" x14ac:dyDescent="0.25">
      <c r="A116" s="297" t="s">
        <v>143</v>
      </c>
      <c r="B116" s="297"/>
      <c r="C116" s="302"/>
      <c r="D116" s="168">
        <v>1</v>
      </c>
      <c r="E116" s="297"/>
    </row>
    <row r="117" spans="1:21" x14ac:dyDescent="0.25">
      <c r="A117" s="114" t="s">
        <v>457</v>
      </c>
      <c r="B117" s="116" t="s">
        <v>458</v>
      </c>
      <c r="C117" s="159">
        <f>2378.75*6000</f>
        <v>14272500</v>
      </c>
      <c r="D117" s="127">
        <v>1</v>
      </c>
      <c r="E117" s="87" t="s">
        <v>278</v>
      </c>
    </row>
    <row r="118" spans="1:21" x14ac:dyDescent="0.25">
      <c r="A118" s="4"/>
      <c r="B118" s="4"/>
      <c r="C118" s="160"/>
      <c r="D118" s="127">
        <v>1</v>
      </c>
      <c r="E118" s="87"/>
    </row>
    <row r="119" spans="1:21" s="69" customFormat="1" x14ac:dyDescent="0.25">
      <c r="A119" s="297" t="s">
        <v>144</v>
      </c>
      <c r="B119" s="297"/>
      <c r="C119" s="302"/>
      <c r="D119" s="168">
        <v>1</v>
      </c>
      <c r="E119" s="297"/>
      <c r="U119" s="69" t="s">
        <v>454</v>
      </c>
    </row>
    <row r="120" spans="1:21" ht="17.25" x14ac:dyDescent="0.25">
      <c r="A120" t="s">
        <v>459</v>
      </c>
      <c r="B120" s="115" t="s">
        <v>463</v>
      </c>
      <c r="C120" s="161">
        <f>11.26*6000</f>
        <v>67560</v>
      </c>
      <c r="D120" s="127">
        <v>1</v>
      </c>
      <c r="E120" s="87"/>
    </row>
    <row r="121" spans="1:21" x14ac:dyDescent="0.25">
      <c r="A121" t="s">
        <v>457</v>
      </c>
      <c r="B121" s="115" t="s">
        <v>460</v>
      </c>
      <c r="C121" s="161">
        <f>1500*55.22</f>
        <v>82830</v>
      </c>
      <c r="D121" s="127">
        <v>1</v>
      </c>
      <c r="E121" s="87"/>
    </row>
    <row r="122" spans="1:21" ht="17.25" x14ac:dyDescent="0.25">
      <c r="A122" s="114" t="s">
        <v>461</v>
      </c>
      <c r="B122" s="115" t="s">
        <v>462</v>
      </c>
      <c r="C122" s="161">
        <f>52.14*6000</f>
        <v>312840</v>
      </c>
      <c r="D122" s="127">
        <v>1</v>
      </c>
      <c r="E122" s="90"/>
    </row>
    <row r="123" spans="1:21" x14ac:dyDescent="0.25">
      <c r="A123" s="114" t="s">
        <v>141</v>
      </c>
      <c r="B123" s="114" t="s">
        <v>321</v>
      </c>
      <c r="C123" s="160">
        <v>50000</v>
      </c>
      <c r="D123" s="127">
        <v>1</v>
      </c>
      <c r="E123" s="87"/>
    </row>
    <row r="124" spans="1:21" x14ac:dyDescent="0.25">
      <c r="A124" s="112"/>
      <c r="B124" s="112"/>
      <c r="C124" s="166"/>
      <c r="D124" s="127">
        <v>1</v>
      </c>
      <c r="E124" s="87"/>
    </row>
    <row r="125" spans="1:21" s="69" customFormat="1" x14ac:dyDescent="0.25">
      <c r="A125" s="297" t="s">
        <v>464</v>
      </c>
      <c r="B125" s="297"/>
      <c r="C125" s="302"/>
      <c r="D125" s="168">
        <v>1</v>
      </c>
      <c r="E125" s="297"/>
    </row>
    <row r="126" spans="1:21" ht="17.25" x14ac:dyDescent="0.25">
      <c r="A126" s="121" t="s">
        <v>465</v>
      </c>
      <c r="B126" s="115" t="s">
        <v>466</v>
      </c>
      <c r="C126" s="161">
        <v>2000000</v>
      </c>
      <c r="D126" s="127">
        <v>1</v>
      </c>
      <c r="E126" s="110">
        <v>441</v>
      </c>
    </row>
    <row r="127" spans="1:21" ht="17.25" x14ac:dyDescent="0.25">
      <c r="A127" s="123" t="s">
        <v>468</v>
      </c>
      <c r="B127" s="115" t="s">
        <v>467</v>
      </c>
      <c r="C127" s="161">
        <f>6000*88.85</f>
        <v>533100</v>
      </c>
      <c r="D127" s="127">
        <v>1</v>
      </c>
      <c r="E127" s="110">
        <v>324</v>
      </c>
    </row>
    <row r="128" spans="1:21" ht="17.25" x14ac:dyDescent="0.25">
      <c r="A128" s="123" t="s">
        <v>469</v>
      </c>
      <c r="B128" s="115" t="s">
        <v>470</v>
      </c>
      <c r="C128" s="161">
        <f>24.12*6000</f>
        <v>144720</v>
      </c>
      <c r="D128" s="127">
        <v>1</v>
      </c>
      <c r="E128" s="110">
        <v>324</v>
      </c>
    </row>
    <row r="129" spans="1:5" x14ac:dyDescent="0.25">
      <c r="A129" s="122"/>
      <c r="B129" s="26"/>
      <c r="C129" s="160"/>
      <c r="D129" s="127">
        <v>1</v>
      </c>
      <c r="E129" s="110"/>
    </row>
    <row r="130" spans="1:5" x14ac:dyDescent="0.25">
      <c r="A130" s="122"/>
      <c r="B130" s="26"/>
      <c r="C130" s="160"/>
      <c r="D130" s="127">
        <v>1</v>
      </c>
      <c r="E130" s="110"/>
    </row>
    <row r="131" spans="1:5" s="305" customFormat="1" x14ac:dyDescent="0.25">
      <c r="A131" s="303" t="s">
        <v>471</v>
      </c>
      <c r="B131" s="304"/>
      <c r="C131" s="302"/>
      <c r="D131" s="168">
        <v>1</v>
      </c>
      <c r="E131" s="297"/>
    </row>
    <row r="132" spans="1:5" x14ac:dyDescent="0.25">
      <c r="A132" s="122"/>
      <c r="B132" s="26"/>
      <c r="C132" s="160"/>
      <c r="D132" s="127">
        <v>1</v>
      </c>
      <c r="E132" s="110"/>
    </row>
    <row r="133" spans="1:5" s="69" customFormat="1" ht="17.25" x14ac:dyDescent="0.25">
      <c r="A133" s="123" t="s">
        <v>126</v>
      </c>
      <c r="B133" s="115" t="s">
        <v>695</v>
      </c>
      <c r="C133" s="166">
        <f>6000*543.97</f>
        <v>3263820</v>
      </c>
      <c r="D133" s="168">
        <v>1</v>
      </c>
      <c r="E133" s="169"/>
    </row>
    <row r="134" spans="1:5" s="69" customFormat="1" x14ac:dyDescent="0.25">
      <c r="A134" s="123" t="s">
        <v>123</v>
      </c>
      <c r="B134" s="170"/>
      <c r="C134" s="166"/>
      <c r="D134" s="168">
        <v>1</v>
      </c>
      <c r="E134" s="169"/>
    </row>
    <row r="135" spans="1:5" s="69" customFormat="1" x14ac:dyDescent="0.25">
      <c r="A135" s="123" t="s">
        <v>141</v>
      </c>
      <c r="B135" s="170"/>
      <c r="C135" s="166">
        <v>50000</v>
      </c>
      <c r="D135" s="168">
        <v>1</v>
      </c>
      <c r="E135" s="169"/>
    </row>
    <row r="136" spans="1:5" s="69" customFormat="1" x14ac:dyDescent="0.25">
      <c r="A136" s="123"/>
      <c r="B136" s="170"/>
      <c r="C136" s="166"/>
      <c r="D136" s="168"/>
      <c r="E136" s="169"/>
    </row>
    <row r="137" spans="1:5" s="175" customFormat="1" ht="17.25" x14ac:dyDescent="0.25">
      <c r="A137" s="171" t="s">
        <v>688</v>
      </c>
      <c r="B137" s="115" t="s">
        <v>696</v>
      </c>
      <c r="C137" s="172">
        <f>58.75*6000</f>
        <v>352500</v>
      </c>
      <c r="D137" s="173">
        <v>1</v>
      </c>
      <c r="E137" s="174"/>
    </row>
    <row r="138" spans="1:5" s="175" customFormat="1" ht="17.25" x14ac:dyDescent="0.25">
      <c r="A138" s="171" t="s">
        <v>689</v>
      </c>
      <c r="B138" s="115" t="s">
        <v>697</v>
      </c>
      <c r="C138" s="172">
        <f>91.72*6000</f>
        <v>550320</v>
      </c>
      <c r="D138" s="173">
        <v>1</v>
      </c>
      <c r="E138" s="174"/>
    </row>
    <row r="139" spans="1:5" x14ac:dyDescent="0.25">
      <c r="A139" s="122" t="s">
        <v>123</v>
      </c>
      <c r="B139" s="26"/>
      <c r="C139" s="160"/>
      <c r="D139" s="127">
        <v>1</v>
      </c>
      <c r="E139" s="110"/>
    </row>
    <row r="140" spans="1:5" x14ac:dyDescent="0.25">
      <c r="A140" s="122" t="s">
        <v>141</v>
      </c>
      <c r="B140" s="153"/>
      <c r="C140" s="11">
        <v>50000</v>
      </c>
      <c r="D140" s="154">
        <v>1</v>
      </c>
      <c r="E140" s="1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8752-0BA6-4D25-A157-46CEBAC3F27D}">
  <dimension ref="A1:E148"/>
  <sheetViews>
    <sheetView workbookViewId="0">
      <pane ySplit="1" topLeftCell="A80" activePane="bottomLeft" state="frozen"/>
      <selection pane="bottomLeft" activeCell="G136" sqref="G136"/>
    </sheetView>
  </sheetViews>
  <sheetFormatPr defaultRowHeight="15" x14ac:dyDescent="0.25"/>
  <cols>
    <col min="1" max="1" width="9.140625" style="13"/>
    <col min="3" max="3" width="9.140625" style="13"/>
    <col min="4" max="4" width="16.5703125" style="59" customWidth="1"/>
    <col min="5" max="5" width="11.5703125" bestFit="1" customWidth="1"/>
  </cols>
  <sheetData>
    <row r="1" spans="1:5" x14ac:dyDescent="0.25">
      <c r="A1" s="12" t="s">
        <v>151</v>
      </c>
      <c r="B1" s="1" t="s">
        <v>152</v>
      </c>
      <c r="C1" s="12" t="s">
        <v>153</v>
      </c>
      <c r="D1" s="155" t="s">
        <v>2080</v>
      </c>
    </row>
    <row r="4" spans="1:5" x14ac:dyDescent="0.25">
      <c r="A4" s="13">
        <v>2</v>
      </c>
      <c r="B4">
        <v>1390</v>
      </c>
      <c r="C4" s="13">
        <v>284</v>
      </c>
      <c r="D4" s="59" t="s">
        <v>154</v>
      </c>
    </row>
    <row r="5" spans="1:5" x14ac:dyDescent="0.25">
      <c r="A5" s="13">
        <v>2</v>
      </c>
      <c r="B5">
        <v>1390</v>
      </c>
      <c r="C5" s="13">
        <v>284</v>
      </c>
      <c r="D5" s="59" t="s">
        <v>154</v>
      </c>
    </row>
    <row r="6" spans="1:5" x14ac:dyDescent="0.25">
      <c r="A6" s="13">
        <v>2</v>
      </c>
      <c r="B6">
        <v>1390</v>
      </c>
      <c r="C6" s="13">
        <v>284</v>
      </c>
      <c r="D6" s="59" t="s">
        <v>154</v>
      </c>
    </row>
    <row r="7" spans="1:5" x14ac:dyDescent="0.25">
      <c r="A7" s="13">
        <v>2</v>
      </c>
      <c r="B7">
        <v>1390</v>
      </c>
      <c r="C7" s="13">
        <v>284</v>
      </c>
      <c r="D7" s="59" t="s">
        <v>154</v>
      </c>
    </row>
    <row r="9" spans="1:5" x14ac:dyDescent="0.25">
      <c r="A9" s="13">
        <v>2</v>
      </c>
      <c r="B9">
        <v>1391</v>
      </c>
      <c r="C9" s="13">
        <v>286</v>
      </c>
      <c r="D9" s="59">
        <v>85800</v>
      </c>
    </row>
    <row r="10" spans="1:5" x14ac:dyDescent="0.25">
      <c r="A10" s="13">
        <v>2</v>
      </c>
      <c r="B10">
        <v>1391</v>
      </c>
      <c r="C10" s="13">
        <v>286</v>
      </c>
      <c r="D10" s="59">
        <v>85800</v>
      </c>
    </row>
    <row r="11" spans="1:5" x14ac:dyDescent="0.25">
      <c r="A11" s="13" t="s">
        <v>155</v>
      </c>
      <c r="B11">
        <v>1391</v>
      </c>
      <c r="C11" s="13">
        <v>286</v>
      </c>
      <c r="D11" s="59">
        <v>85800</v>
      </c>
    </row>
    <row r="12" spans="1:5" x14ac:dyDescent="0.25">
      <c r="A12" s="13" t="s">
        <v>156</v>
      </c>
      <c r="B12">
        <v>1391</v>
      </c>
      <c r="C12" s="13">
        <v>286</v>
      </c>
      <c r="D12" s="59">
        <v>85800</v>
      </c>
    </row>
    <row r="13" spans="1:5" x14ac:dyDescent="0.25">
      <c r="E13" s="59"/>
    </row>
    <row r="14" spans="1:5" x14ac:dyDescent="0.25">
      <c r="A14" s="13" t="s">
        <v>157</v>
      </c>
      <c r="B14">
        <v>1389</v>
      </c>
      <c r="C14" s="13">
        <v>289</v>
      </c>
      <c r="D14" s="59">
        <v>86700</v>
      </c>
    </row>
    <row r="15" spans="1:5" x14ac:dyDescent="0.25">
      <c r="A15" s="13" t="s">
        <v>158</v>
      </c>
      <c r="B15">
        <v>1389</v>
      </c>
      <c r="C15" s="13">
        <v>289</v>
      </c>
      <c r="D15" s="59">
        <v>86700</v>
      </c>
    </row>
    <row r="16" spans="1:5" x14ac:dyDescent="0.25">
      <c r="A16" s="13" t="s">
        <v>159</v>
      </c>
      <c r="B16">
        <v>1389</v>
      </c>
      <c r="C16" s="13">
        <v>289</v>
      </c>
      <c r="D16" s="59">
        <v>86700</v>
      </c>
    </row>
    <row r="17" spans="1:4" x14ac:dyDescent="0.25">
      <c r="A17" s="13" t="s">
        <v>160</v>
      </c>
      <c r="B17">
        <v>1389</v>
      </c>
      <c r="C17" s="13">
        <v>289</v>
      </c>
      <c r="D17" s="59">
        <v>86700</v>
      </c>
    </row>
    <row r="19" spans="1:4" x14ac:dyDescent="0.25">
      <c r="A19" s="13" t="s">
        <v>161</v>
      </c>
      <c r="B19">
        <v>1396</v>
      </c>
      <c r="C19" s="13">
        <v>286</v>
      </c>
      <c r="D19" s="59">
        <v>85800</v>
      </c>
    </row>
    <row r="20" spans="1:4" x14ac:dyDescent="0.25">
      <c r="A20" s="13" t="s">
        <v>162</v>
      </c>
      <c r="B20">
        <v>1396</v>
      </c>
      <c r="C20" s="13">
        <v>286</v>
      </c>
      <c r="D20" s="59">
        <v>85800</v>
      </c>
    </row>
    <row r="21" spans="1:4" x14ac:dyDescent="0.25">
      <c r="A21" s="13" t="s">
        <v>163</v>
      </c>
      <c r="B21">
        <v>1396</v>
      </c>
      <c r="C21" s="13">
        <v>286</v>
      </c>
      <c r="D21" s="59">
        <v>85800</v>
      </c>
    </row>
    <row r="22" spans="1:4" x14ac:dyDescent="0.25">
      <c r="A22" s="13" t="s">
        <v>164</v>
      </c>
      <c r="B22">
        <v>1396</v>
      </c>
      <c r="C22" s="13">
        <v>286</v>
      </c>
      <c r="D22" s="59">
        <v>85800</v>
      </c>
    </row>
    <row r="24" spans="1:4" x14ac:dyDescent="0.25">
      <c r="A24" s="13" t="s">
        <v>165</v>
      </c>
      <c r="B24">
        <v>1397</v>
      </c>
      <c r="C24" s="13">
        <v>280</v>
      </c>
      <c r="D24" s="59">
        <v>84000</v>
      </c>
    </row>
    <row r="25" spans="1:4" x14ac:dyDescent="0.25">
      <c r="A25" s="13" t="s">
        <v>166</v>
      </c>
      <c r="B25">
        <v>1397</v>
      </c>
      <c r="C25" s="13">
        <v>280</v>
      </c>
      <c r="D25" s="59">
        <v>84000</v>
      </c>
    </row>
    <row r="26" spans="1:4" x14ac:dyDescent="0.25">
      <c r="A26" s="13" t="s">
        <v>167</v>
      </c>
      <c r="B26">
        <v>1397</v>
      </c>
      <c r="C26" s="13">
        <v>280</v>
      </c>
      <c r="D26" s="59">
        <v>84000</v>
      </c>
    </row>
    <row r="27" spans="1:4" x14ac:dyDescent="0.25">
      <c r="A27" s="13" t="s">
        <v>168</v>
      </c>
      <c r="B27">
        <v>1397</v>
      </c>
      <c r="C27" s="13">
        <v>280</v>
      </c>
      <c r="D27" s="59">
        <v>84000</v>
      </c>
    </row>
    <row r="29" spans="1:4" x14ac:dyDescent="0.25">
      <c r="A29" s="13" t="s">
        <v>169</v>
      </c>
      <c r="B29">
        <v>1398</v>
      </c>
      <c r="C29" s="13">
        <v>284</v>
      </c>
      <c r="D29" s="59">
        <v>85200</v>
      </c>
    </row>
    <row r="30" spans="1:4" x14ac:dyDescent="0.25">
      <c r="A30" s="13" t="s">
        <v>170</v>
      </c>
      <c r="B30">
        <v>1398</v>
      </c>
      <c r="C30" s="13">
        <v>284</v>
      </c>
      <c r="D30" s="59">
        <v>85200</v>
      </c>
    </row>
    <row r="31" spans="1:4" x14ac:dyDescent="0.25">
      <c r="A31" s="13" t="s">
        <v>171</v>
      </c>
      <c r="B31">
        <v>1398</v>
      </c>
      <c r="C31" s="13">
        <v>284</v>
      </c>
      <c r="D31" s="59">
        <v>85200</v>
      </c>
    </row>
    <row r="32" spans="1:4" x14ac:dyDescent="0.25">
      <c r="A32" s="13" t="s">
        <v>172</v>
      </c>
      <c r="B32">
        <v>1398</v>
      </c>
      <c r="C32" s="13">
        <v>284</v>
      </c>
      <c r="D32" s="59">
        <v>85200</v>
      </c>
    </row>
    <row r="34" spans="1:4" x14ac:dyDescent="0.25">
      <c r="A34" s="13" t="s">
        <v>173</v>
      </c>
      <c r="B34">
        <v>1185</v>
      </c>
      <c r="C34" s="13">
        <v>377</v>
      </c>
      <c r="D34" s="59">
        <v>113100</v>
      </c>
    </row>
    <row r="35" spans="1:4" x14ac:dyDescent="0.25">
      <c r="A35" s="13" t="s">
        <v>174</v>
      </c>
      <c r="B35">
        <v>1185</v>
      </c>
      <c r="C35" s="13">
        <v>377</v>
      </c>
      <c r="D35" s="59">
        <v>113100</v>
      </c>
    </row>
    <row r="36" spans="1:4" x14ac:dyDescent="0.25">
      <c r="A36" s="13" t="s">
        <v>175</v>
      </c>
      <c r="B36">
        <v>1185</v>
      </c>
      <c r="C36" s="13">
        <v>377</v>
      </c>
      <c r="D36" s="59">
        <v>113100</v>
      </c>
    </row>
    <row r="37" spans="1:4" x14ac:dyDescent="0.25">
      <c r="A37" s="13" t="s">
        <v>176</v>
      </c>
      <c r="B37">
        <v>1185</v>
      </c>
      <c r="C37" s="13">
        <v>377</v>
      </c>
      <c r="D37" s="59">
        <v>113100</v>
      </c>
    </row>
    <row r="39" spans="1:4" x14ac:dyDescent="0.25">
      <c r="A39" s="13" t="s">
        <v>177</v>
      </c>
      <c r="B39">
        <v>1184</v>
      </c>
      <c r="C39" s="13">
        <v>380</v>
      </c>
      <c r="D39" s="59">
        <v>114000</v>
      </c>
    </row>
    <row r="40" spans="1:4" x14ac:dyDescent="0.25">
      <c r="A40" s="13" t="s">
        <v>178</v>
      </c>
      <c r="B40">
        <v>1184</v>
      </c>
      <c r="C40" s="13">
        <v>380</v>
      </c>
      <c r="D40" s="59">
        <v>114000</v>
      </c>
    </row>
    <row r="41" spans="1:4" x14ac:dyDescent="0.25">
      <c r="A41" s="13" t="s">
        <v>179</v>
      </c>
      <c r="B41">
        <v>1184</v>
      </c>
      <c r="C41" s="13">
        <v>380</v>
      </c>
      <c r="D41" s="59">
        <v>114000</v>
      </c>
    </row>
    <row r="42" spans="1:4" x14ac:dyDescent="0.25">
      <c r="A42" s="13" t="s">
        <v>180</v>
      </c>
      <c r="B42">
        <v>1184</v>
      </c>
      <c r="C42" s="13">
        <v>380</v>
      </c>
      <c r="D42" s="59">
        <v>114000</v>
      </c>
    </row>
    <row r="44" spans="1:4" x14ac:dyDescent="0.25">
      <c r="A44" s="13" t="s">
        <v>181</v>
      </c>
      <c r="B44">
        <v>1183</v>
      </c>
      <c r="C44" s="13">
        <v>480</v>
      </c>
      <c r="D44" s="59">
        <v>122400</v>
      </c>
    </row>
    <row r="45" spans="1:4" x14ac:dyDescent="0.25">
      <c r="A45" s="13" t="s">
        <v>182</v>
      </c>
      <c r="B45">
        <v>1183</v>
      </c>
      <c r="C45" s="13">
        <v>480</v>
      </c>
      <c r="D45" s="59">
        <v>122400</v>
      </c>
    </row>
    <row r="46" spans="1:4" x14ac:dyDescent="0.25">
      <c r="A46" s="13" t="s">
        <v>183</v>
      </c>
      <c r="B46">
        <v>1183</v>
      </c>
      <c r="C46" s="13">
        <v>480</v>
      </c>
      <c r="D46" s="59">
        <v>122400</v>
      </c>
    </row>
    <row r="47" spans="1:4" x14ac:dyDescent="0.25">
      <c r="A47" s="13" t="s">
        <v>184</v>
      </c>
      <c r="B47">
        <v>1183</v>
      </c>
      <c r="C47" s="13">
        <v>480</v>
      </c>
      <c r="D47" s="59">
        <v>122400</v>
      </c>
    </row>
    <row r="49" spans="1:4" x14ac:dyDescent="0.25">
      <c r="A49" s="13" t="s">
        <v>185</v>
      </c>
      <c r="B49">
        <v>1192</v>
      </c>
      <c r="C49" s="13">
        <v>343</v>
      </c>
      <c r="D49" s="59">
        <v>102900</v>
      </c>
    </row>
    <row r="50" spans="1:4" x14ac:dyDescent="0.25">
      <c r="A50" s="13" t="s">
        <v>186</v>
      </c>
      <c r="B50">
        <v>1192</v>
      </c>
      <c r="C50" s="13">
        <v>343</v>
      </c>
      <c r="D50" s="59">
        <v>102900</v>
      </c>
    </row>
    <row r="51" spans="1:4" x14ac:dyDescent="0.25">
      <c r="A51" s="13" t="s">
        <v>187</v>
      </c>
      <c r="B51">
        <v>1192</v>
      </c>
      <c r="C51" s="13">
        <v>343</v>
      </c>
      <c r="D51" s="59">
        <v>102900</v>
      </c>
    </row>
    <row r="52" spans="1:4" x14ac:dyDescent="0.25">
      <c r="A52" s="13" t="s">
        <v>188</v>
      </c>
      <c r="B52">
        <v>1192</v>
      </c>
      <c r="C52" s="13">
        <v>343</v>
      </c>
      <c r="D52" s="59">
        <v>102900</v>
      </c>
    </row>
    <row r="54" spans="1:4" x14ac:dyDescent="0.25">
      <c r="A54" s="13" t="s">
        <v>189</v>
      </c>
      <c r="B54">
        <v>1190</v>
      </c>
      <c r="C54" s="13">
        <v>344</v>
      </c>
      <c r="D54" s="59">
        <v>103200</v>
      </c>
    </row>
    <row r="55" spans="1:4" x14ac:dyDescent="0.25">
      <c r="A55" s="13" t="s">
        <v>190</v>
      </c>
      <c r="B55">
        <v>1190</v>
      </c>
      <c r="C55" s="13">
        <v>344</v>
      </c>
      <c r="D55" s="59">
        <v>103200</v>
      </c>
    </row>
    <row r="56" spans="1:4" x14ac:dyDescent="0.25">
      <c r="A56" s="13" t="s">
        <v>191</v>
      </c>
      <c r="B56">
        <v>1190</v>
      </c>
      <c r="C56" s="13">
        <v>344</v>
      </c>
      <c r="D56" s="59">
        <v>103200</v>
      </c>
    </row>
    <row r="57" spans="1:4" x14ac:dyDescent="0.25">
      <c r="A57" s="13" t="s">
        <v>192</v>
      </c>
      <c r="B57">
        <v>1190</v>
      </c>
      <c r="C57" s="13">
        <v>344</v>
      </c>
      <c r="D57" s="59">
        <v>103200</v>
      </c>
    </row>
    <row r="59" spans="1:4" x14ac:dyDescent="0.25">
      <c r="A59" s="13" t="s">
        <v>193</v>
      </c>
      <c r="B59">
        <v>1191</v>
      </c>
      <c r="C59" s="13">
        <v>355</v>
      </c>
      <c r="D59" s="59">
        <v>10650000</v>
      </c>
    </row>
    <row r="60" spans="1:4" x14ac:dyDescent="0.25">
      <c r="A60" s="13" t="s">
        <v>194</v>
      </c>
      <c r="B60">
        <v>1191</v>
      </c>
      <c r="C60" s="13">
        <v>355</v>
      </c>
      <c r="D60" s="59">
        <v>10650000</v>
      </c>
    </row>
    <row r="61" spans="1:4" x14ac:dyDescent="0.25">
      <c r="A61" s="13" t="s">
        <v>195</v>
      </c>
      <c r="B61">
        <v>1191</v>
      </c>
      <c r="C61" s="13">
        <v>355</v>
      </c>
      <c r="D61" s="59">
        <v>10650000</v>
      </c>
    </row>
    <row r="62" spans="1:4" x14ac:dyDescent="0.25">
      <c r="A62" s="13" t="s">
        <v>196</v>
      </c>
      <c r="B62">
        <v>1191</v>
      </c>
      <c r="C62" s="13">
        <v>355</v>
      </c>
      <c r="D62" s="59">
        <v>10650000</v>
      </c>
    </row>
    <row r="64" spans="1:4" x14ac:dyDescent="0.25">
      <c r="A64" s="13" t="s">
        <v>197</v>
      </c>
      <c r="B64">
        <v>1502</v>
      </c>
      <c r="C64" s="13">
        <v>383</v>
      </c>
      <c r="D64" s="59">
        <v>144900</v>
      </c>
    </row>
    <row r="65" spans="1:4" x14ac:dyDescent="0.25">
      <c r="A65" s="13" t="s">
        <v>198</v>
      </c>
      <c r="B65">
        <v>1502</v>
      </c>
      <c r="C65" s="13">
        <v>383</v>
      </c>
      <c r="D65" s="59">
        <v>144900</v>
      </c>
    </row>
    <row r="66" spans="1:4" x14ac:dyDescent="0.25">
      <c r="A66" s="13" t="s">
        <v>199</v>
      </c>
      <c r="B66">
        <v>1502</v>
      </c>
      <c r="C66" s="13">
        <v>383</v>
      </c>
      <c r="D66" s="59">
        <v>144900</v>
      </c>
    </row>
    <row r="67" spans="1:4" x14ac:dyDescent="0.25">
      <c r="A67" s="13" t="s">
        <v>200</v>
      </c>
      <c r="B67">
        <v>1502</v>
      </c>
      <c r="C67" s="13">
        <v>383</v>
      </c>
      <c r="D67" s="59">
        <v>144900</v>
      </c>
    </row>
    <row r="69" spans="1:4" x14ac:dyDescent="0.25">
      <c r="A69" s="13" t="s">
        <v>201</v>
      </c>
      <c r="B69">
        <v>1503</v>
      </c>
      <c r="C69" s="13">
        <v>383</v>
      </c>
      <c r="D69" s="59">
        <v>144900</v>
      </c>
    </row>
    <row r="70" spans="1:4" x14ac:dyDescent="0.25">
      <c r="A70" s="13" t="s">
        <v>202</v>
      </c>
      <c r="B70">
        <v>1503</v>
      </c>
      <c r="C70" s="13">
        <v>383</v>
      </c>
      <c r="D70" s="59">
        <v>144900</v>
      </c>
    </row>
    <row r="71" spans="1:4" x14ac:dyDescent="0.25">
      <c r="A71" s="13" t="s">
        <v>203</v>
      </c>
      <c r="B71">
        <v>1503</v>
      </c>
      <c r="C71" s="13">
        <v>383</v>
      </c>
      <c r="D71" s="59">
        <v>144900</v>
      </c>
    </row>
    <row r="72" spans="1:4" x14ac:dyDescent="0.25">
      <c r="A72" s="13" t="s">
        <v>204</v>
      </c>
      <c r="B72">
        <v>1503</v>
      </c>
      <c r="C72" s="13">
        <v>383</v>
      </c>
      <c r="D72" s="59">
        <v>144900</v>
      </c>
    </row>
    <row r="74" spans="1:4" x14ac:dyDescent="0.25">
      <c r="A74" s="13" t="s">
        <v>205</v>
      </c>
      <c r="B74">
        <v>1504</v>
      </c>
      <c r="C74" s="13">
        <v>389</v>
      </c>
      <c r="D74" s="59">
        <v>116700</v>
      </c>
    </row>
    <row r="75" spans="1:4" x14ac:dyDescent="0.25">
      <c r="A75" s="13" t="s">
        <v>206</v>
      </c>
      <c r="B75">
        <v>1504</v>
      </c>
      <c r="C75" s="13">
        <v>389</v>
      </c>
      <c r="D75" s="59">
        <v>115500</v>
      </c>
    </row>
    <row r="76" spans="1:4" x14ac:dyDescent="0.25">
      <c r="A76" s="13" t="s">
        <v>207</v>
      </c>
      <c r="B76">
        <v>1504</v>
      </c>
      <c r="C76" s="13">
        <v>389</v>
      </c>
      <c r="D76" s="59">
        <v>115500</v>
      </c>
    </row>
    <row r="77" spans="1:4" x14ac:dyDescent="0.25">
      <c r="A77" s="13" t="s">
        <v>208</v>
      </c>
      <c r="B77">
        <v>1504</v>
      </c>
      <c r="C77" s="13">
        <v>389</v>
      </c>
      <c r="D77" s="59">
        <v>115500</v>
      </c>
    </row>
    <row r="79" spans="1:4" x14ac:dyDescent="0.25">
      <c r="A79" s="13" t="s">
        <v>209</v>
      </c>
      <c r="B79">
        <v>1505</v>
      </c>
      <c r="C79" s="13">
        <v>385</v>
      </c>
      <c r="D79" s="59">
        <v>115500</v>
      </c>
    </row>
    <row r="80" spans="1:4" x14ac:dyDescent="0.25">
      <c r="A80" s="13" t="s">
        <v>210</v>
      </c>
      <c r="B80">
        <v>1505</v>
      </c>
      <c r="C80" s="13">
        <v>385</v>
      </c>
      <c r="D80" s="59">
        <v>115500</v>
      </c>
    </row>
    <row r="81" spans="1:4" x14ac:dyDescent="0.25">
      <c r="A81" s="13" t="s">
        <v>211</v>
      </c>
      <c r="B81">
        <v>1505</v>
      </c>
      <c r="C81" s="13">
        <v>385</v>
      </c>
      <c r="D81" s="59">
        <v>115500</v>
      </c>
    </row>
    <row r="82" spans="1:4" x14ac:dyDescent="0.25">
      <c r="A82" s="13" t="s">
        <v>212</v>
      </c>
      <c r="B82">
        <v>1505</v>
      </c>
      <c r="C82" s="13">
        <v>385</v>
      </c>
      <c r="D82" s="59">
        <v>115500</v>
      </c>
    </row>
    <row r="83" spans="1:4" x14ac:dyDescent="0.25">
      <c r="A83" s="13" t="s">
        <v>213</v>
      </c>
      <c r="B83">
        <v>1505</v>
      </c>
      <c r="C83" s="13">
        <v>385</v>
      </c>
      <c r="D83" s="59">
        <v>115500</v>
      </c>
    </row>
    <row r="85" spans="1:4" x14ac:dyDescent="0.25">
      <c r="A85" s="13" t="s">
        <v>214</v>
      </c>
      <c r="B85">
        <v>1574</v>
      </c>
      <c r="C85" s="13">
        <v>170</v>
      </c>
      <c r="D85" s="59">
        <v>51000</v>
      </c>
    </row>
    <row r="86" spans="1:4" x14ac:dyDescent="0.25">
      <c r="A86" s="13" t="s">
        <v>215</v>
      </c>
      <c r="B86">
        <v>1574</v>
      </c>
      <c r="C86" s="13">
        <v>170</v>
      </c>
      <c r="D86" s="59">
        <v>51000</v>
      </c>
    </row>
    <row r="87" spans="1:4" x14ac:dyDescent="0.25">
      <c r="A87" s="13" t="s">
        <v>216</v>
      </c>
      <c r="B87">
        <v>1574</v>
      </c>
      <c r="C87" s="13">
        <v>170</v>
      </c>
      <c r="D87" s="59">
        <v>51000</v>
      </c>
    </row>
    <row r="88" spans="1:4" x14ac:dyDescent="0.25">
      <c r="A88" s="13" t="s">
        <v>217</v>
      </c>
      <c r="B88">
        <v>1574</v>
      </c>
      <c r="C88" s="13">
        <v>170</v>
      </c>
      <c r="D88" s="59">
        <v>51000</v>
      </c>
    </row>
    <row r="90" spans="1:4" x14ac:dyDescent="0.25">
      <c r="A90" s="13" t="s">
        <v>218</v>
      </c>
      <c r="B90">
        <v>1575</v>
      </c>
      <c r="C90" s="13">
        <v>170</v>
      </c>
      <c r="D90" s="59">
        <v>51000</v>
      </c>
    </row>
    <row r="91" spans="1:4" x14ac:dyDescent="0.25">
      <c r="A91" s="13" t="s">
        <v>219</v>
      </c>
      <c r="B91">
        <v>1575</v>
      </c>
      <c r="C91" s="13">
        <v>170</v>
      </c>
      <c r="D91" s="59">
        <v>51000</v>
      </c>
    </row>
    <row r="92" spans="1:4" x14ac:dyDescent="0.25">
      <c r="A92" s="13" t="s">
        <v>220</v>
      </c>
      <c r="B92">
        <v>1575</v>
      </c>
      <c r="C92" s="13">
        <v>170</v>
      </c>
      <c r="D92" s="59">
        <v>51000</v>
      </c>
    </row>
    <row r="93" spans="1:4" x14ac:dyDescent="0.25">
      <c r="A93" s="13" t="s">
        <v>221</v>
      </c>
      <c r="B93">
        <v>1575</v>
      </c>
      <c r="C93" s="13">
        <v>170</v>
      </c>
      <c r="D93" s="59">
        <v>51000</v>
      </c>
    </row>
    <row r="95" spans="1:4" x14ac:dyDescent="0.25">
      <c r="A95" s="13" t="s">
        <v>222</v>
      </c>
      <c r="B95">
        <v>1576</v>
      </c>
      <c r="C95" s="13">
        <v>170</v>
      </c>
      <c r="D95" s="59">
        <v>51000</v>
      </c>
    </row>
    <row r="96" spans="1:4" x14ac:dyDescent="0.25">
      <c r="A96" s="13" t="s">
        <v>223</v>
      </c>
      <c r="B96">
        <v>1576</v>
      </c>
      <c r="C96" s="13">
        <v>170</v>
      </c>
      <c r="D96" s="59">
        <v>51000</v>
      </c>
    </row>
    <row r="97" spans="1:4" x14ac:dyDescent="0.25">
      <c r="A97" s="13" t="s">
        <v>224</v>
      </c>
      <c r="B97">
        <v>1576</v>
      </c>
      <c r="C97" s="13">
        <v>170</v>
      </c>
      <c r="D97" s="59">
        <v>51000</v>
      </c>
    </row>
    <row r="98" spans="1:4" x14ac:dyDescent="0.25">
      <c r="A98" s="13" t="s">
        <v>225</v>
      </c>
      <c r="B98">
        <v>1576</v>
      </c>
      <c r="C98" s="13">
        <v>170</v>
      </c>
      <c r="D98" s="59">
        <v>51000</v>
      </c>
    </row>
    <row r="100" spans="1:4" x14ac:dyDescent="0.25">
      <c r="A100" s="13" t="s">
        <v>226</v>
      </c>
      <c r="B100">
        <v>1577</v>
      </c>
      <c r="C100" s="13">
        <v>170</v>
      </c>
      <c r="D100" s="59">
        <v>51000</v>
      </c>
    </row>
    <row r="101" spans="1:4" x14ac:dyDescent="0.25">
      <c r="A101" s="13" t="s">
        <v>227</v>
      </c>
      <c r="B101">
        <v>1577</v>
      </c>
      <c r="C101" s="13">
        <v>170</v>
      </c>
      <c r="D101" s="59">
        <v>51000</v>
      </c>
    </row>
    <row r="102" spans="1:4" x14ac:dyDescent="0.25">
      <c r="A102" s="13" t="s">
        <v>228</v>
      </c>
      <c r="B102">
        <v>1577</v>
      </c>
      <c r="C102" s="13">
        <v>170</v>
      </c>
      <c r="D102" s="59">
        <v>51000</v>
      </c>
    </row>
    <row r="103" spans="1:4" x14ac:dyDescent="0.25">
      <c r="A103" s="13" t="s">
        <v>229</v>
      </c>
      <c r="B103">
        <v>1577</v>
      </c>
      <c r="C103" s="13">
        <v>170</v>
      </c>
      <c r="D103" s="59">
        <v>51000</v>
      </c>
    </row>
    <row r="105" spans="1:4" x14ac:dyDescent="0.25">
      <c r="A105" s="13" t="s">
        <v>230</v>
      </c>
      <c r="B105">
        <v>1578</v>
      </c>
      <c r="C105" s="13">
        <v>170</v>
      </c>
      <c r="D105" s="59">
        <v>51000</v>
      </c>
    </row>
    <row r="106" spans="1:4" x14ac:dyDescent="0.25">
      <c r="A106" s="13" t="s">
        <v>231</v>
      </c>
      <c r="B106">
        <v>1578</v>
      </c>
      <c r="C106" s="13">
        <v>170</v>
      </c>
      <c r="D106" s="59">
        <v>51000</v>
      </c>
    </row>
    <row r="107" spans="1:4" x14ac:dyDescent="0.25">
      <c r="A107" s="13" t="s">
        <v>232</v>
      </c>
      <c r="B107">
        <v>1578</v>
      </c>
      <c r="C107" s="13">
        <v>170</v>
      </c>
      <c r="D107" s="59">
        <v>51000</v>
      </c>
    </row>
    <row r="108" spans="1:4" x14ac:dyDescent="0.25">
      <c r="A108" s="13" t="s">
        <v>233</v>
      </c>
      <c r="B108">
        <v>1578</v>
      </c>
      <c r="C108" s="13">
        <v>170</v>
      </c>
      <c r="D108" s="59">
        <v>51000</v>
      </c>
    </row>
    <row r="110" spans="1:4" x14ac:dyDescent="0.25">
      <c r="A110" s="13" t="s">
        <v>234</v>
      </c>
      <c r="B110">
        <v>1579</v>
      </c>
      <c r="C110" s="13">
        <v>210</v>
      </c>
      <c r="D110" s="59">
        <v>63000</v>
      </c>
    </row>
    <row r="111" spans="1:4" x14ac:dyDescent="0.25">
      <c r="A111" s="13" t="s">
        <v>235</v>
      </c>
      <c r="B111">
        <v>1579</v>
      </c>
      <c r="C111" s="13">
        <v>210</v>
      </c>
      <c r="D111" s="59">
        <v>63000</v>
      </c>
    </row>
    <row r="112" spans="1:4" x14ac:dyDescent="0.25">
      <c r="A112" s="13" t="s">
        <v>236</v>
      </c>
      <c r="B112">
        <v>1579</v>
      </c>
      <c r="C112" s="13">
        <v>210</v>
      </c>
      <c r="D112" s="59">
        <v>63000</v>
      </c>
    </row>
    <row r="113" spans="1:4" x14ac:dyDescent="0.25">
      <c r="A113" s="13" t="s">
        <v>237</v>
      </c>
      <c r="B113">
        <v>1579</v>
      </c>
      <c r="C113" s="13">
        <v>210</v>
      </c>
      <c r="D113" s="59">
        <v>63000</v>
      </c>
    </row>
    <row r="115" spans="1:4" x14ac:dyDescent="0.25">
      <c r="A115" s="13" t="s">
        <v>238</v>
      </c>
      <c r="B115">
        <v>1580</v>
      </c>
      <c r="C115" s="13">
        <v>290</v>
      </c>
      <c r="D115" s="59">
        <v>87000</v>
      </c>
    </row>
    <row r="116" spans="1:4" x14ac:dyDescent="0.25">
      <c r="A116" s="13" t="s">
        <v>239</v>
      </c>
      <c r="B116">
        <v>1580</v>
      </c>
      <c r="C116" s="13">
        <v>290</v>
      </c>
      <c r="D116" s="59">
        <v>87000</v>
      </c>
    </row>
    <row r="117" spans="1:4" x14ac:dyDescent="0.25">
      <c r="A117" s="13" t="s">
        <v>240</v>
      </c>
      <c r="B117">
        <v>1580</v>
      </c>
      <c r="C117" s="13">
        <v>290</v>
      </c>
      <c r="D117" s="59">
        <v>87000</v>
      </c>
    </row>
    <row r="118" spans="1:4" x14ac:dyDescent="0.25">
      <c r="A118" s="13" t="s">
        <v>241</v>
      </c>
      <c r="B118">
        <v>1580</v>
      </c>
      <c r="C118" s="13">
        <v>290</v>
      </c>
      <c r="D118" s="59">
        <v>87000</v>
      </c>
    </row>
    <row r="120" spans="1:4" x14ac:dyDescent="0.25">
      <c r="A120" s="13" t="s">
        <v>242</v>
      </c>
      <c r="B120">
        <v>1582</v>
      </c>
      <c r="C120" s="13">
        <v>170</v>
      </c>
      <c r="D120" s="59">
        <v>51000</v>
      </c>
    </row>
    <row r="121" spans="1:4" x14ac:dyDescent="0.25">
      <c r="A121" s="13" t="s">
        <v>243</v>
      </c>
      <c r="B121">
        <v>1582</v>
      </c>
      <c r="C121" s="13">
        <v>170</v>
      </c>
      <c r="D121" s="59">
        <v>51000</v>
      </c>
    </row>
    <row r="122" spans="1:4" x14ac:dyDescent="0.25">
      <c r="A122" s="13" t="s">
        <v>244</v>
      </c>
      <c r="B122">
        <v>1582</v>
      </c>
      <c r="C122" s="13">
        <v>170</v>
      </c>
      <c r="D122" s="59">
        <v>51000</v>
      </c>
    </row>
    <row r="123" spans="1:4" x14ac:dyDescent="0.25">
      <c r="A123" s="13" t="s">
        <v>245</v>
      </c>
      <c r="B123">
        <v>1582</v>
      </c>
      <c r="C123" s="13">
        <v>170</v>
      </c>
      <c r="D123" s="59">
        <v>51000</v>
      </c>
    </row>
    <row r="125" spans="1:4" x14ac:dyDescent="0.25">
      <c r="A125" s="13" t="s">
        <v>246</v>
      </c>
      <c r="B125">
        <v>1583</v>
      </c>
      <c r="C125" s="13">
        <v>169</v>
      </c>
      <c r="D125" s="59">
        <v>50700</v>
      </c>
    </row>
    <row r="126" spans="1:4" x14ac:dyDescent="0.25">
      <c r="A126" s="13" t="s">
        <v>247</v>
      </c>
      <c r="B126">
        <v>1583</v>
      </c>
      <c r="C126" s="13">
        <v>169</v>
      </c>
      <c r="D126" s="59">
        <v>50700</v>
      </c>
    </row>
    <row r="127" spans="1:4" x14ac:dyDescent="0.25">
      <c r="A127" s="13" t="s">
        <v>248</v>
      </c>
      <c r="B127">
        <v>1583</v>
      </c>
      <c r="C127" s="13">
        <v>169</v>
      </c>
      <c r="D127" s="59">
        <v>50700</v>
      </c>
    </row>
    <row r="128" spans="1:4" x14ac:dyDescent="0.25">
      <c r="A128" s="13" t="s">
        <v>249</v>
      </c>
      <c r="B128">
        <v>1583</v>
      </c>
      <c r="C128" s="13">
        <v>169</v>
      </c>
      <c r="D128" s="59">
        <v>50700</v>
      </c>
    </row>
    <row r="130" spans="1:4" x14ac:dyDescent="0.25">
      <c r="A130" s="13" t="s">
        <v>250</v>
      </c>
      <c r="B130">
        <v>1584</v>
      </c>
      <c r="C130" s="13">
        <v>169</v>
      </c>
      <c r="D130" s="59">
        <v>50700</v>
      </c>
    </row>
    <row r="131" spans="1:4" x14ac:dyDescent="0.25">
      <c r="A131" s="13" t="s">
        <v>251</v>
      </c>
      <c r="B131">
        <v>1584</v>
      </c>
      <c r="C131" s="13">
        <v>169</v>
      </c>
      <c r="D131" s="59">
        <v>50700</v>
      </c>
    </row>
    <row r="132" spans="1:4" x14ac:dyDescent="0.25">
      <c r="A132" s="13" t="s">
        <v>252</v>
      </c>
      <c r="B132">
        <v>1584</v>
      </c>
      <c r="C132" s="13">
        <v>169</v>
      </c>
      <c r="D132" s="59">
        <v>50700</v>
      </c>
    </row>
    <row r="133" spans="1:4" x14ac:dyDescent="0.25">
      <c r="A133" s="13" t="s">
        <v>253</v>
      </c>
      <c r="B133">
        <v>1584</v>
      </c>
      <c r="C133" s="13">
        <v>169</v>
      </c>
      <c r="D133" s="59">
        <v>50700</v>
      </c>
    </row>
    <row r="135" spans="1:4" x14ac:dyDescent="0.25">
      <c r="A135" s="13" t="s">
        <v>254</v>
      </c>
      <c r="B135">
        <v>1585</v>
      </c>
      <c r="C135" s="13">
        <v>169</v>
      </c>
      <c r="D135" s="59">
        <v>50700</v>
      </c>
    </row>
    <row r="136" spans="1:4" x14ac:dyDescent="0.25">
      <c r="A136" s="13" t="s">
        <v>255</v>
      </c>
      <c r="B136">
        <v>1585</v>
      </c>
      <c r="C136" s="13">
        <v>169</v>
      </c>
      <c r="D136" s="59">
        <v>50700</v>
      </c>
    </row>
    <row r="137" spans="1:4" x14ac:dyDescent="0.25">
      <c r="A137" s="13" t="s">
        <v>256</v>
      </c>
      <c r="B137">
        <v>1585</v>
      </c>
      <c r="C137" s="13">
        <v>169</v>
      </c>
      <c r="D137" s="59">
        <v>50700</v>
      </c>
    </row>
    <row r="138" spans="1:4" x14ac:dyDescent="0.25">
      <c r="A138" s="13" t="s">
        <v>257</v>
      </c>
      <c r="B138">
        <v>1585</v>
      </c>
      <c r="C138" s="13">
        <v>169</v>
      </c>
      <c r="D138" s="59">
        <v>50700</v>
      </c>
    </row>
    <row r="140" spans="1:4" x14ac:dyDescent="0.25">
      <c r="A140" s="13" t="s">
        <v>258</v>
      </c>
      <c r="B140">
        <v>1586</v>
      </c>
      <c r="C140" s="13">
        <v>168</v>
      </c>
      <c r="D140" s="59">
        <v>50400</v>
      </c>
    </row>
    <row r="141" spans="1:4" x14ac:dyDescent="0.25">
      <c r="A141" s="13" t="s">
        <v>259</v>
      </c>
      <c r="B141">
        <v>1586</v>
      </c>
      <c r="C141" s="13">
        <v>168</v>
      </c>
      <c r="D141" s="59">
        <v>50400</v>
      </c>
    </row>
    <row r="142" spans="1:4" x14ac:dyDescent="0.25">
      <c r="A142" s="13" t="s">
        <v>260</v>
      </c>
      <c r="B142">
        <v>1586</v>
      </c>
      <c r="C142" s="13">
        <v>168</v>
      </c>
      <c r="D142" s="59">
        <v>50400</v>
      </c>
    </row>
    <row r="143" spans="1:4" x14ac:dyDescent="0.25">
      <c r="A143" s="13" t="s">
        <v>261</v>
      </c>
      <c r="B143">
        <v>1586</v>
      </c>
      <c r="C143" s="13">
        <v>168</v>
      </c>
      <c r="D143" s="59">
        <v>50400</v>
      </c>
    </row>
    <row r="145" spans="1:4" x14ac:dyDescent="0.25">
      <c r="A145" s="13" t="s">
        <v>262</v>
      </c>
      <c r="B145">
        <v>1588</v>
      </c>
      <c r="C145" s="13">
        <v>168</v>
      </c>
      <c r="D145" s="59">
        <v>50400</v>
      </c>
    </row>
    <row r="146" spans="1:4" x14ac:dyDescent="0.25">
      <c r="A146" s="13" t="s">
        <v>263</v>
      </c>
      <c r="B146">
        <v>1588</v>
      </c>
      <c r="C146" s="13">
        <v>168</v>
      </c>
      <c r="D146" s="59">
        <v>50400</v>
      </c>
    </row>
    <row r="147" spans="1:4" x14ac:dyDescent="0.25">
      <c r="A147" s="13" t="s">
        <v>264</v>
      </c>
      <c r="B147">
        <v>1588</v>
      </c>
      <c r="C147" s="13">
        <v>168</v>
      </c>
      <c r="D147" s="59">
        <v>50400</v>
      </c>
    </row>
    <row r="148" spans="1:4" x14ac:dyDescent="0.25">
      <c r="A148" s="13" t="s">
        <v>265</v>
      </c>
      <c r="B148">
        <v>1588</v>
      </c>
      <c r="C148" s="13">
        <v>168</v>
      </c>
      <c r="D148" s="59">
        <v>50400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31BC-7470-4848-869D-15A0068893AF}">
  <dimension ref="A1:H1031"/>
  <sheetViews>
    <sheetView topLeftCell="A4" workbookViewId="0">
      <selection activeCell="F1" sqref="F1:F1048576"/>
    </sheetView>
  </sheetViews>
  <sheetFormatPr defaultRowHeight="15" x14ac:dyDescent="0.25"/>
  <cols>
    <col min="1" max="1" width="23.5703125" customWidth="1"/>
    <col min="2" max="3" width="17.42578125" style="13" customWidth="1"/>
    <col min="4" max="4" width="12.85546875" style="13" customWidth="1"/>
    <col min="5" max="5" width="28" style="13" customWidth="1"/>
    <col min="6" max="6" width="9.42578125" bestFit="1" customWidth="1"/>
    <col min="255" max="255" width="23.5703125" customWidth="1"/>
    <col min="256" max="256" width="17.42578125" customWidth="1"/>
    <col min="257" max="257" width="11.42578125" customWidth="1"/>
    <col min="258" max="258" width="12.85546875" customWidth="1"/>
    <col min="259" max="259" width="28" customWidth="1"/>
    <col min="260" max="260" width="27.140625" customWidth="1"/>
    <col min="261" max="261" width="12.5703125" customWidth="1"/>
    <col min="262" max="262" width="9.42578125" bestFit="1" customWidth="1"/>
    <col min="511" max="511" width="23.5703125" customWidth="1"/>
    <col min="512" max="512" width="17.42578125" customWidth="1"/>
    <col min="513" max="513" width="11.42578125" customWidth="1"/>
    <col min="514" max="514" width="12.85546875" customWidth="1"/>
    <col min="515" max="515" width="28" customWidth="1"/>
    <col min="516" max="516" width="27.140625" customWidth="1"/>
    <col min="517" max="517" width="12.5703125" customWidth="1"/>
    <col min="518" max="518" width="9.42578125" bestFit="1" customWidth="1"/>
    <col min="767" max="767" width="23.5703125" customWidth="1"/>
    <col min="768" max="768" width="17.42578125" customWidth="1"/>
    <col min="769" max="769" width="11.42578125" customWidth="1"/>
    <col min="770" max="770" width="12.85546875" customWidth="1"/>
    <col min="771" max="771" width="28" customWidth="1"/>
    <col min="772" max="772" width="27.140625" customWidth="1"/>
    <col min="773" max="773" width="12.5703125" customWidth="1"/>
    <col min="774" max="774" width="9.42578125" bestFit="1" customWidth="1"/>
    <col min="1023" max="1023" width="23.5703125" customWidth="1"/>
    <col min="1024" max="1024" width="17.42578125" customWidth="1"/>
    <col min="1025" max="1025" width="11.42578125" customWidth="1"/>
    <col min="1026" max="1026" width="12.85546875" customWidth="1"/>
    <col min="1027" max="1027" width="28" customWidth="1"/>
    <col min="1028" max="1028" width="27.140625" customWidth="1"/>
    <col min="1029" max="1029" width="12.5703125" customWidth="1"/>
    <col min="1030" max="1030" width="9.42578125" bestFit="1" customWidth="1"/>
    <col min="1279" max="1279" width="23.5703125" customWidth="1"/>
    <col min="1280" max="1280" width="17.42578125" customWidth="1"/>
    <col min="1281" max="1281" width="11.42578125" customWidth="1"/>
    <col min="1282" max="1282" width="12.85546875" customWidth="1"/>
    <col min="1283" max="1283" width="28" customWidth="1"/>
    <col min="1284" max="1284" width="27.140625" customWidth="1"/>
    <col min="1285" max="1285" width="12.5703125" customWidth="1"/>
    <col min="1286" max="1286" width="9.42578125" bestFit="1" customWidth="1"/>
    <col min="1535" max="1535" width="23.5703125" customWidth="1"/>
    <col min="1536" max="1536" width="17.42578125" customWidth="1"/>
    <col min="1537" max="1537" width="11.42578125" customWidth="1"/>
    <col min="1538" max="1538" width="12.85546875" customWidth="1"/>
    <col min="1539" max="1539" width="28" customWidth="1"/>
    <col min="1540" max="1540" width="27.140625" customWidth="1"/>
    <col min="1541" max="1541" width="12.5703125" customWidth="1"/>
    <col min="1542" max="1542" width="9.42578125" bestFit="1" customWidth="1"/>
    <col min="1791" max="1791" width="23.5703125" customWidth="1"/>
    <col min="1792" max="1792" width="17.42578125" customWidth="1"/>
    <col min="1793" max="1793" width="11.42578125" customWidth="1"/>
    <col min="1794" max="1794" width="12.85546875" customWidth="1"/>
    <col min="1795" max="1795" width="28" customWidth="1"/>
    <col min="1796" max="1796" width="27.140625" customWidth="1"/>
    <col min="1797" max="1797" width="12.5703125" customWidth="1"/>
    <col min="1798" max="1798" width="9.42578125" bestFit="1" customWidth="1"/>
    <col min="2047" max="2047" width="23.5703125" customWidth="1"/>
    <col min="2048" max="2048" width="17.42578125" customWidth="1"/>
    <col min="2049" max="2049" width="11.42578125" customWidth="1"/>
    <col min="2050" max="2050" width="12.85546875" customWidth="1"/>
    <col min="2051" max="2051" width="28" customWidth="1"/>
    <col min="2052" max="2052" width="27.140625" customWidth="1"/>
    <col min="2053" max="2053" width="12.5703125" customWidth="1"/>
    <col min="2054" max="2054" width="9.42578125" bestFit="1" customWidth="1"/>
    <col min="2303" max="2303" width="23.5703125" customWidth="1"/>
    <col min="2304" max="2304" width="17.42578125" customWidth="1"/>
    <col min="2305" max="2305" width="11.42578125" customWidth="1"/>
    <col min="2306" max="2306" width="12.85546875" customWidth="1"/>
    <col min="2307" max="2307" width="28" customWidth="1"/>
    <col min="2308" max="2308" width="27.140625" customWidth="1"/>
    <col min="2309" max="2309" width="12.5703125" customWidth="1"/>
    <col min="2310" max="2310" width="9.42578125" bestFit="1" customWidth="1"/>
    <col min="2559" max="2559" width="23.5703125" customWidth="1"/>
    <col min="2560" max="2560" width="17.42578125" customWidth="1"/>
    <col min="2561" max="2561" width="11.42578125" customWidth="1"/>
    <col min="2562" max="2562" width="12.85546875" customWidth="1"/>
    <col min="2563" max="2563" width="28" customWidth="1"/>
    <col min="2564" max="2564" width="27.140625" customWidth="1"/>
    <col min="2565" max="2565" width="12.5703125" customWidth="1"/>
    <col min="2566" max="2566" width="9.42578125" bestFit="1" customWidth="1"/>
    <col min="2815" max="2815" width="23.5703125" customWidth="1"/>
    <col min="2816" max="2816" width="17.42578125" customWidth="1"/>
    <col min="2817" max="2817" width="11.42578125" customWidth="1"/>
    <col min="2818" max="2818" width="12.85546875" customWidth="1"/>
    <col min="2819" max="2819" width="28" customWidth="1"/>
    <col min="2820" max="2820" width="27.140625" customWidth="1"/>
    <col min="2821" max="2821" width="12.5703125" customWidth="1"/>
    <col min="2822" max="2822" width="9.42578125" bestFit="1" customWidth="1"/>
    <col min="3071" max="3071" width="23.5703125" customWidth="1"/>
    <col min="3072" max="3072" width="17.42578125" customWidth="1"/>
    <col min="3073" max="3073" width="11.42578125" customWidth="1"/>
    <col min="3074" max="3074" width="12.85546875" customWidth="1"/>
    <col min="3075" max="3075" width="28" customWidth="1"/>
    <col min="3076" max="3076" width="27.140625" customWidth="1"/>
    <col min="3077" max="3077" width="12.5703125" customWidth="1"/>
    <col min="3078" max="3078" width="9.42578125" bestFit="1" customWidth="1"/>
    <col min="3327" max="3327" width="23.5703125" customWidth="1"/>
    <col min="3328" max="3328" width="17.42578125" customWidth="1"/>
    <col min="3329" max="3329" width="11.42578125" customWidth="1"/>
    <col min="3330" max="3330" width="12.85546875" customWidth="1"/>
    <col min="3331" max="3331" width="28" customWidth="1"/>
    <col min="3332" max="3332" width="27.140625" customWidth="1"/>
    <col min="3333" max="3333" width="12.5703125" customWidth="1"/>
    <col min="3334" max="3334" width="9.42578125" bestFit="1" customWidth="1"/>
    <col min="3583" max="3583" width="23.5703125" customWidth="1"/>
    <col min="3584" max="3584" width="17.42578125" customWidth="1"/>
    <col min="3585" max="3585" width="11.42578125" customWidth="1"/>
    <col min="3586" max="3586" width="12.85546875" customWidth="1"/>
    <col min="3587" max="3587" width="28" customWidth="1"/>
    <col min="3588" max="3588" width="27.140625" customWidth="1"/>
    <col min="3589" max="3589" width="12.5703125" customWidth="1"/>
    <col min="3590" max="3590" width="9.42578125" bestFit="1" customWidth="1"/>
    <col min="3839" max="3839" width="23.5703125" customWidth="1"/>
    <col min="3840" max="3840" width="17.42578125" customWidth="1"/>
    <col min="3841" max="3841" width="11.42578125" customWidth="1"/>
    <col min="3842" max="3842" width="12.85546875" customWidth="1"/>
    <col min="3843" max="3843" width="28" customWidth="1"/>
    <col min="3844" max="3844" width="27.140625" customWidth="1"/>
    <col min="3845" max="3845" width="12.5703125" customWidth="1"/>
    <col min="3846" max="3846" width="9.42578125" bestFit="1" customWidth="1"/>
    <col min="4095" max="4095" width="23.5703125" customWidth="1"/>
    <col min="4096" max="4096" width="17.42578125" customWidth="1"/>
    <col min="4097" max="4097" width="11.42578125" customWidth="1"/>
    <col min="4098" max="4098" width="12.85546875" customWidth="1"/>
    <col min="4099" max="4099" width="28" customWidth="1"/>
    <col min="4100" max="4100" width="27.140625" customWidth="1"/>
    <col min="4101" max="4101" width="12.5703125" customWidth="1"/>
    <col min="4102" max="4102" width="9.42578125" bestFit="1" customWidth="1"/>
    <col min="4351" max="4351" width="23.5703125" customWidth="1"/>
    <col min="4352" max="4352" width="17.42578125" customWidth="1"/>
    <col min="4353" max="4353" width="11.42578125" customWidth="1"/>
    <col min="4354" max="4354" width="12.85546875" customWidth="1"/>
    <col min="4355" max="4355" width="28" customWidth="1"/>
    <col min="4356" max="4356" width="27.140625" customWidth="1"/>
    <col min="4357" max="4357" width="12.5703125" customWidth="1"/>
    <col min="4358" max="4358" width="9.42578125" bestFit="1" customWidth="1"/>
    <col min="4607" max="4607" width="23.5703125" customWidth="1"/>
    <col min="4608" max="4608" width="17.42578125" customWidth="1"/>
    <col min="4609" max="4609" width="11.42578125" customWidth="1"/>
    <col min="4610" max="4610" width="12.85546875" customWidth="1"/>
    <col min="4611" max="4611" width="28" customWidth="1"/>
    <col min="4612" max="4612" width="27.140625" customWidth="1"/>
    <col min="4613" max="4613" width="12.5703125" customWidth="1"/>
    <col min="4614" max="4614" width="9.42578125" bestFit="1" customWidth="1"/>
    <col min="4863" max="4863" width="23.5703125" customWidth="1"/>
    <col min="4864" max="4864" width="17.42578125" customWidth="1"/>
    <col min="4865" max="4865" width="11.42578125" customWidth="1"/>
    <col min="4866" max="4866" width="12.85546875" customWidth="1"/>
    <col min="4867" max="4867" width="28" customWidth="1"/>
    <col min="4868" max="4868" width="27.140625" customWidth="1"/>
    <col min="4869" max="4869" width="12.5703125" customWidth="1"/>
    <col min="4870" max="4870" width="9.42578125" bestFit="1" customWidth="1"/>
    <col min="5119" max="5119" width="23.5703125" customWidth="1"/>
    <col min="5120" max="5120" width="17.42578125" customWidth="1"/>
    <col min="5121" max="5121" width="11.42578125" customWidth="1"/>
    <col min="5122" max="5122" width="12.85546875" customWidth="1"/>
    <col min="5123" max="5123" width="28" customWidth="1"/>
    <col min="5124" max="5124" width="27.140625" customWidth="1"/>
    <col min="5125" max="5125" width="12.5703125" customWidth="1"/>
    <col min="5126" max="5126" width="9.42578125" bestFit="1" customWidth="1"/>
    <col min="5375" max="5375" width="23.5703125" customWidth="1"/>
    <col min="5376" max="5376" width="17.42578125" customWidth="1"/>
    <col min="5377" max="5377" width="11.42578125" customWidth="1"/>
    <col min="5378" max="5378" width="12.85546875" customWidth="1"/>
    <col min="5379" max="5379" width="28" customWidth="1"/>
    <col min="5380" max="5380" width="27.140625" customWidth="1"/>
    <col min="5381" max="5381" width="12.5703125" customWidth="1"/>
    <col min="5382" max="5382" width="9.42578125" bestFit="1" customWidth="1"/>
    <col min="5631" max="5631" width="23.5703125" customWidth="1"/>
    <col min="5632" max="5632" width="17.42578125" customWidth="1"/>
    <col min="5633" max="5633" width="11.42578125" customWidth="1"/>
    <col min="5634" max="5634" width="12.85546875" customWidth="1"/>
    <col min="5635" max="5635" width="28" customWidth="1"/>
    <col min="5636" max="5636" width="27.140625" customWidth="1"/>
    <col min="5637" max="5637" width="12.5703125" customWidth="1"/>
    <col min="5638" max="5638" width="9.42578125" bestFit="1" customWidth="1"/>
    <col min="5887" max="5887" width="23.5703125" customWidth="1"/>
    <col min="5888" max="5888" width="17.42578125" customWidth="1"/>
    <col min="5889" max="5889" width="11.42578125" customWidth="1"/>
    <col min="5890" max="5890" width="12.85546875" customWidth="1"/>
    <col min="5891" max="5891" width="28" customWidth="1"/>
    <col min="5892" max="5892" width="27.140625" customWidth="1"/>
    <col min="5893" max="5893" width="12.5703125" customWidth="1"/>
    <col min="5894" max="5894" width="9.42578125" bestFit="1" customWidth="1"/>
    <col min="6143" max="6143" width="23.5703125" customWidth="1"/>
    <col min="6144" max="6144" width="17.42578125" customWidth="1"/>
    <col min="6145" max="6145" width="11.42578125" customWidth="1"/>
    <col min="6146" max="6146" width="12.85546875" customWidth="1"/>
    <col min="6147" max="6147" width="28" customWidth="1"/>
    <col min="6148" max="6148" width="27.140625" customWidth="1"/>
    <col min="6149" max="6149" width="12.5703125" customWidth="1"/>
    <col min="6150" max="6150" width="9.42578125" bestFit="1" customWidth="1"/>
    <col min="6399" max="6399" width="23.5703125" customWidth="1"/>
    <col min="6400" max="6400" width="17.42578125" customWidth="1"/>
    <col min="6401" max="6401" width="11.42578125" customWidth="1"/>
    <col min="6402" max="6402" width="12.85546875" customWidth="1"/>
    <col min="6403" max="6403" width="28" customWidth="1"/>
    <col min="6404" max="6404" width="27.140625" customWidth="1"/>
    <col min="6405" max="6405" width="12.5703125" customWidth="1"/>
    <col min="6406" max="6406" width="9.42578125" bestFit="1" customWidth="1"/>
    <col min="6655" max="6655" width="23.5703125" customWidth="1"/>
    <col min="6656" max="6656" width="17.42578125" customWidth="1"/>
    <col min="6657" max="6657" width="11.42578125" customWidth="1"/>
    <col min="6658" max="6658" width="12.85546875" customWidth="1"/>
    <col min="6659" max="6659" width="28" customWidth="1"/>
    <col min="6660" max="6660" width="27.140625" customWidth="1"/>
    <col min="6661" max="6661" width="12.5703125" customWidth="1"/>
    <col min="6662" max="6662" width="9.42578125" bestFit="1" customWidth="1"/>
    <col min="6911" max="6911" width="23.5703125" customWidth="1"/>
    <col min="6912" max="6912" width="17.42578125" customWidth="1"/>
    <col min="6913" max="6913" width="11.42578125" customWidth="1"/>
    <col min="6914" max="6914" width="12.85546875" customWidth="1"/>
    <col min="6915" max="6915" width="28" customWidth="1"/>
    <col min="6916" max="6916" width="27.140625" customWidth="1"/>
    <col min="6917" max="6917" width="12.5703125" customWidth="1"/>
    <col min="6918" max="6918" width="9.42578125" bestFit="1" customWidth="1"/>
    <col min="7167" max="7167" width="23.5703125" customWidth="1"/>
    <col min="7168" max="7168" width="17.42578125" customWidth="1"/>
    <col min="7169" max="7169" width="11.42578125" customWidth="1"/>
    <col min="7170" max="7170" width="12.85546875" customWidth="1"/>
    <col min="7171" max="7171" width="28" customWidth="1"/>
    <col min="7172" max="7172" width="27.140625" customWidth="1"/>
    <col min="7173" max="7173" width="12.5703125" customWidth="1"/>
    <col min="7174" max="7174" width="9.42578125" bestFit="1" customWidth="1"/>
    <col min="7423" max="7423" width="23.5703125" customWidth="1"/>
    <col min="7424" max="7424" width="17.42578125" customWidth="1"/>
    <col min="7425" max="7425" width="11.42578125" customWidth="1"/>
    <col min="7426" max="7426" width="12.85546875" customWidth="1"/>
    <col min="7427" max="7427" width="28" customWidth="1"/>
    <col min="7428" max="7428" width="27.140625" customWidth="1"/>
    <col min="7429" max="7429" width="12.5703125" customWidth="1"/>
    <col min="7430" max="7430" width="9.42578125" bestFit="1" customWidth="1"/>
    <col min="7679" max="7679" width="23.5703125" customWidth="1"/>
    <col min="7680" max="7680" width="17.42578125" customWidth="1"/>
    <col min="7681" max="7681" width="11.42578125" customWidth="1"/>
    <col min="7682" max="7682" width="12.85546875" customWidth="1"/>
    <col min="7683" max="7683" width="28" customWidth="1"/>
    <col min="7684" max="7684" width="27.140625" customWidth="1"/>
    <col min="7685" max="7685" width="12.5703125" customWidth="1"/>
    <col min="7686" max="7686" width="9.42578125" bestFit="1" customWidth="1"/>
    <col min="7935" max="7935" width="23.5703125" customWidth="1"/>
    <col min="7936" max="7936" width="17.42578125" customWidth="1"/>
    <col min="7937" max="7937" width="11.42578125" customWidth="1"/>
    <col min="7938" max="7938" width="12.85546875" customWidth="1"/>
    <col min="7939" max="7939" width="28" customWidth="1"/>
    <col min="7940" max="7940" width="27.140625" customWidth="1"/>
    <col min="7941" max="7941" width="12.5703125" customWidth="1"/>
    <col min="7942" max="7942" width="9.42578125" bestFit="1" customWidth="1"/>
    <col min="8191" max="8191" width="23.5703125" customWidth="1"/>
    <col min="8192" max="8192" width="17.42578125" customWidth="1"/>
    <col min="8193" max="8193" width="11.42578125" customWidth="1"/>
    <col min="8194" max="8194" width="12.85546875" customWidth="1"/>
    <col min="8195" max="8195" width="28" customWidth="1"/>
    <col min="8196" max="8196" width="27.140625" customWidth="1"/>
    <col min="8197" max="8197" width="12.5703125" customWidth="1"/>
    <col min="8198" max="8198" width="9.42578125" bestFit="1" customWidth="1"/>
    <col min="8447" max="8447" width="23.5703125" customWidth="1"/>
    <col min="8448" max="8448" width="17.42578125" customWidth="1"/>
    <col min="8449" max="8449" width="11.42578125" customWidth="1"/>
    <col min="8450" max="8450" width="12.85546875" customWidth="1"/>
    <col min="8451" max="8451" width="28" customWidth="1"/>
    <col min="8452" max="8452" width="27.140625" customWidth="1"/>
    <col min="8453" max="8453" width="12.5703125" customWidth="1"/>
    <col min="8454" max="8454" width="9.42578125" bestFit="1" customWidth="1"/>
    <col min="8703" max="8703" width="23.5703125" customWidth="1"/>
    <col min="8704" max="8704" width="17.42578125" customWidth="1"/>
    <col min="8705" max="8705" width="11.42578125" customWidth="1"/>
    <col min="8706" max="8706" width="12.85546875" customWidth="1"/>
    <col min="8707" max="8707" width="28" customWidth="1"/>
    <col min="8708" max="8708" width="27.140625" customWidth="1"/>
    <col min="8709" max="8709" width="12.5703125" customWidth="1"/>
    <col min="8710" max="8710" width="9.42578125" bestFit="1" customWidth="1"/>
    <col min="8959" max="8959" width="23.5703125" customWidth="1"/>
    <col min="8960" max="8960" width="17.42578125" customWidth="1"/>
    <col min="8961" max="8961" width="11.42578125" customWidth="1"/>
    <col min="8962" max="8962" width="12.85546875" customWidth="1"/>
    <col min="8963" max="8963" width="28" customWidth="1"/>
    <col min="8964" max="8964" width="27.140625" customWidth="1"/>
    <col min="8965" max="8965" width="12.5703125" customWidth="1"/>
    <col min="8966" max="8966" width="9.42578125" bestFit="1" customWidth="1"/>
    <col min="9215" max="9215" width="23.5703125" customWidth="1"/>
    <col min="9216" max="9216" width="17.42578125" customWidth="1"/>
    <col min="9217" max="9217" width="11.42578125" customWidth="1"/>
    <col min="9218" max="9218" width="12.85546875" customWidth="1"/>
    <col min="9219" max="9219" width="28" customWidth="1"/>
    <col min="9220" max="9220" width="27.140625" customWidth="1"/>
    <col min="9221" max="9221" width="12.5703125" customWidth="1"/>
    <col min="9222" max="9222" width="9.42578125" bestFit="1" customWidth="1"/>
    <col min="9471" max="9471" width="23.5703125" customWidth="1"/>
    <col min="9472" max="9472" width="17.42578125" customWidth="1"/>
    <col min="9473" max="9473" width="11.42578125" customWidth="1"/>
    <col min="9474" max="9474" width="12.85546875" customWidth="1"/>
    <col min="9475" max="9475" width="28" customWidth="1"/>
    <col min="9476" max="9476" width="27.140625" customWidth="1"/>
    <col min="9477" max="9477" width="12.5703125" customWidth="1"/>
    <col min="9478" max="9478" width="9.42578125" bestFit="1" customWidth="1"/>
    <col min="9727" max="9727" width="23.5703125" customWidth="1"/>
    <col min="9728" max="9728" width="17.42578125" customWidth="1"/>
    <col min="9729" max="9729" width="11.42578125" customWidth="1"/>
    <col min="9730" max="9730" width="12.85546875" customWidth="1"/>
    <col min="9731" max="9731" width="28" customWidth="1"/>
    <col min="9732" max="9732" width="27.140625" customWidth="1"/>
    <col min="9733" max="9733" width="12.5703125" customWidth="1"/>
    <col min="9734" max="9734" width="9.42578125" bestFit="1" customWidth="1"/>
    <col min="9983" max="9983" width="23.5703125" customWidth="1"/>
    <col min="9984" max="9984" width="17.42578125" customWidth="1"/>
    <col min="9985" max="9985" width="11.42578125" customWidth="1"/>
    <col min="9986" max="9986" width="12.85546875" customWidth="1"/>
    <col min="9987" max="9987" width="28" customWidth="1"/>
    <col min="9988" max="9988" width="27.140625" customWidth="1"/>
    <col min="9989" max="9989" width="12.5703125" customWidth="1"/>
    <col min="9990" max="9990" width="9.42578125" bestFit="1" customWidth="1"/>
    <col min="10239" max="10239" width="23.5703125" customWidth="1"/>
    <col min="10240" max="10240" width="17.42578125" customWidth="1"/>
    <col min="10241" max="10241" width="11.42578125" customWidth="1"/>
    <col min="10242" max="10242" width="12.85546875" customWidth="1"/>
    <col min="10243" max="10243" width="28" customWidth="1"/>
    <col min="10244" max="10244" width="27.140625" customWidth="1"/>
    <col min="10245" max="10245" width="12.5703125" customWidth="1"/>
    <col min="10246" max="10246" width="9.42578125" bestFit="1" customWidth="1"/>
    <col min="10495" max="10495" width="23.5703125" customWidth="1"/>
    <col min="10496" max="10496" width="17.42578125" customWidth="1"/>
    <col min="10497" max="10497" width="11.42578125" customWidth="1"/>
    <col min="10498" max="10498" width="12.85546875" customWidth="1"/>
    <col min="10499" max="10499" width="28" customWidth="1"/>
    <col min="10500" max="10500" width="27.140625" customWidth="1"/>
    <col min="10501" max="10501" width="12.5703125" customWidth="1"/>
    <col min="10502" max="10502" width="9.42578125" bestFit="1" customWidth="1"/>
    <col min="10751" max="10751" width="23.5703125" customWidth="1"/>
    <col min="10752" max="10752" width="17.42578125" customWidth="1"/>
    <col min="10753" max="10753" width="11.42578125" customWidth="1"/>
    <col min="10754" max="10754" width="12.85546875" customWidth="1"/>
    <col min="10755" max="10755" width="28" customWidth="1"/>
    <col min="10756" max="10756" width="27.140625" customWidth="1"/>
    <col min="10757" max="10757" width="12.5703125" customWidth="1"/>
    <col min="10758" max="10758" width="9.42578125" bestFit="1" customWidth="1"/>
    <col min="11007" max="11007" width="23.5703125" customWidth="1"/>
    <col min="11008" max="11008" width="17.42578125" customWidth="1"/>
    <col min="11009" max="11009" width="11.42578125" customWidth="1"/>
    <col min="11010" max="11010" width="12.85546875" customWidth="1"/>
    <col min="11011" max="11011" width="28" customWidth="1"/>
    <col min="11012" max="11012" width="27.140625" customWidth="1"/>
    <col min="11013" max="11013" width="12.5703125" customWidth="1"/>
    <col min="11014" max="11014" width="9.42578125" bestFit="1" customWidth="1"/>
    <col min="11263" max="11263" width="23.5703125" customWidth="1"/>
    <col min="11264" max="11264" width="17.42578125" customWidth="1"/>
    <col min="11265" max="11265" width="11.42578125" customWidth="1"/>
    <col min="11266" max="11266" width="12.85546875" customWidth="1"/>
    <col min="11267" max="11267" width="28" customWidth="1"/>
    <col min="11268" max="11268" width="27.140625" customWidth="1"/>
    <col min="11269" max="11269" width="12.5703125" customWidth="1"/>
    <col min="11270" max="11270" width="9.42578125" bestFit="1" customWidth="1"/>
    <col min="11519" max="11519" width="23.5703125" customWidth="1"/>
    <col min="11520" max="11520" width="17.42578125" customWidth="1"/>
    <col min="11521" max="11521" width="11.42578125" customWidth="1"/>
    <col min="11522" max="11522" width="12.85546875" customWidth="1"/>
    <col min="11523" max="11523" width="28" customWidth="1"/>
    <col min="11524" max="11524" width="27.140625" customWidth="1"/>
    <col min="11525" max="11525" width="12.5703125" customWidth="1"/>
    <col min="11526" max="11526" width="9.42578125" bestFit="1" customWidth="1"/>
    <col min="11775" max="11775" width="23.5703125" customWidth="1"/>
    <col min="11776" max="11776" width="17.42578125" customWidth="1"/>
    <col min="11777" max="11777" width="11.42578125" customWidth="1"/>
    <col min="11778" max="11778" width="12.85546875" customWidth="1"/>
    <col min="11779" max="11779" width="28" customWidth="1"/>
    <col min="11780" max="11780" width="27.140625" customWidth="1"/>
    <col min="11781" max="11781" width="12.5703125" customWidth="1"/>
    <col min="11782" max="11782" width="9.42578125" bestFit="1" customWidth="1"/>
    <col min="12031" max="12031" width="23.5703125" customWidth="1"/>
    <col min="12032" max="12032" width="17.42578125" customWidth="1"/>
    <col min="12033" max="12033" width="11.42578125" customWidth="1"/>
    <col min="12034" max="12034" width="12.85546875" customWidth="1"/>
    <col min="12035" max="12035" width="28" customWidth="1"/>
    <col min="12036" max="12036" width="27.140625" customWidth="1"/>
    <col min="12037" max="12037" width="12.5703125" customWidth="1"/>
    <col min="12038" max="12038" width="9.42578125" bestFit="1" customWidth="1"/>
    <col min="12287" max="12287" width="23.5703125" customWidth="1"/>
    <col min="12288" max="12288" width="17.42578125" customWidth="1"/>
    <col min="12289" max="12289" width="11.42578125" customWidth="1"/>
    <col min="12290" max="12290" width="12.85546875" customWidth="1"/>
    <col min="12291" max="12291" width="28" customWidth="1"/>
    <col min="12292" max="12292" width="27.140625" customWidth="1"/>
    <col min="12293" max="12293" width="12.5703125" customWidth="1"/>
    <col min="12294" max="12294" width="9.42578125" bestFit="1" customWidth="1"/>
    <col min="12543" max="12543" width="23.5703125" customWidth="1"/>
    <col min="12544" max="12544" width="17.42578125" customWidth="1"/>
    <col min="12545" max="12545" width="11.42578125" customWidth="1"/>
    <col min="12546" max="12546" width="12.85546875" customWidth="1"/>
    <col min="12547" max="12547" width="28" customWidth="1"/>
    <col min="12548" max="12548" width="27.140625" customWidth="1"/>
    <col min="12549" max="12549" width="12.5703125" customWidth="1"/>
    <col min="12550" max="12550" width="9.42578125" bestFit="1" customWidth="1"/>
    <col min="12799" max="12799" width="23.5703125" customWidth="1"/>
    <col min="12800" max="12800" width="17.42578125" customWidth="1"/>
    <col min="12801" max="12801" width="11.42578125" customWidth="1"/>
    <col min="12802" max="12802" width="12.85546875" customWidth="1"/>
    <col min="12803" max="12803" width="28" customWidth="1"/>
    <col min="12804" max="12804" width="27.140625" customWidth="1"/>
    <col min="12805" max="12805" width="12.5703125" customWidth="1"/>
    <col min="12806" max="12806" width="9.42578125" bestFit="1" customWidth="1"/>
    <col min="13055" max="13055" width="23.5703125" customWidth="1"/>
    <col min="13056" max="13056" width="17.42578125" customWidth="1"/>
    <col min="13057" max="13057" width="11.42578125" customWidth="1"/>
    <col min="13058" max="13058" width="12.85546875" customWidth="1"/>
    <col min="13059" max="13059" width="28" customWidth="1"/>
    <col min="13060" max="13060" width="27.140625" customWidth="1"/>
    <col min="13061" max="13061" width="12.5703125" customWidth="1"/>
    <col min="13062" max="13062" width="9.42578125" bestFit="1" customWidth="1"/>
    <col min="13311" max="13311" width="23.5703125" customWidth="1"/>
    <col min="13312" max="13312" width="17.42578125" customWidth="1"/>
    <col min="13313" max="13313" width="11.42578125" customWidth="1"/>
    <col min="13314" max="13314" width="12.85546875" customWidth="1"/>
    <col min="13315" max="13315" width="28" customWidth="1"/>
    <col min="13316" max="13316" width="27.140625" customWidth="1"/>
    <col min="13317" max="13317" width="12.5703125" customWidth="1"/>
    <col min="13318" max="13318" width="9.42578125" bestFit="1" customWidth="1"/>
    <col min="13567" max="13567" width="23.5703125" customWidth="1"/>
    <col min="13568" max="13568" width="17.42578125" customWidth="1"/>
    <col min="13569" max="13569" width="11.42578125" customWidth="1"/>
    <col min="13570" max="13570" width="12.85546875" customWidth="1"/>
    <col min="13571" max="13571" width="28" customWidth="1"/>
    <col min="13572" max="13572" width="27.140625" customWidth="1"/>
    <col min="13573" max="13573" width="12.5703125" customWidth="1"/>
    <col min="13574" max="13574" width="9.42578125" bestFit="1" customWidth="1"/>
    <col min="13823" max="13823" width="23.5703125" customWidth="1"/>
    <col min="13824" max="13824" width="17.42578125" customWidth="1"/>
    <col min="13825" max="13825" width="11.42578125" customWidth="1"/>
    <col min="13826" max="13826" width="12.85546875" customWidth="1"/>
    <col min="13827" max="13827" width="28" customWidth="1"/>
    <col min="13828" max="13828" width="27.140625" customWidth="1"/>
    <col min="13829" max="13829" width="12.5703125" customWidth="1"/>
    <col min="13830" max="13830" width="9.42578125" bestFit="1" customWidth="1"/>
    <col min="14079" max="14079" width="23.5703125" customWidth="1"/>
    <col min="14080" max="14080" width="17.42578125" customWidth="1"/>
    <col min="14081" max="14081" width="11.42578125" customWidth="1"/>
    <col min="14082" max="14082" width="12.85546875" customWidth="1"/>
    <col min="14083" max="14083" width="28" customWidth="1"/>
    <col min="14084" max="14084" width="27.140625" customWidth="1"/>
    <col min="14085" max="14085" width="12.5703125" customWidth="1"/>
    <col min="14086" max="14086" width="9.42578125" bestFit="1" customWidth="1"/>
    <col min="14335" max="14335" width="23.5703125" customWidth="1"/>
    <col min="14336" max="14336" width="17.42578125" customWidth="1"/>
    <col min="14337" max="14337" width="11.42578125" customWidth="1"/>
    <col min="14338" max="14338" width="12.85546875" customWidth="1"/>
    <col min="14339" max="14339" width="28" customWidth="1"/>
    <col min="14340" max="14340" width="27.140625" customWidth="1"/>
    <col min="14341" max="14341" width="12.5703125" customWidth="1"/>
    <col min="14342" max="14342" width="9.42578125" bestFit="1" customWidth="1"/>
    <col min="14591" max="14591" width="23.5703125" customWidth="1"/>
    <col min="14592" max="14592" width="17.42578125" customWidth="1"/>
    <col min="14593" max="14593" width="11.42578125" customWidth="1"/>
    <col min="14594" max="14594" width="12.85546875" customWidth="1"/>
    <col min="14595" max="14595" width="28" customWidth="1"/>
    <col min="14596" max="14596" width="27.140625" customWidth="1"/>
    <col min="14597" max="14597" width="12.5703125" customWidth="1"/>
    <col min="14598" max="14598" width="9.42578125" bestFit="1" customWidth="1"/>
    <col min="14847" max="14847" width="23.5703125" customWidth="1"/>
    <col min="14848" max="14848" width="17.42578125" customWidth="1"/>
    <col min="14849" max="14849" width="11.42578125" customWidth="1"/>
    <col min="14850" max="14850" width="12.85546875" customWidth="1"/>
    <col min="14851" max="14851" width="28" customWidth="1"/>
    <col min="14852" max="14852" width="27.140625" customWidth="1"/>
    <col min="14853" max="14853" width="12.5703125" customWidth="1"/>
    <col min="14854" max="14854" width="9.42578125" bestFit="1" customWidth="1"/>
    <col min="15103" max="15103" width="23.5703125" customWidth="1"/>
    <col min="15104" max="15104" width="17.42578125" customWidth="1"/>
    <col min="15105" max="15105" width="11.42578125" customWidth="1"/>
    <col min="15106" max="15106" width="12.85546875" customWidth="1"/>
    <col min="15107" max="15107" width="28" customWidth="1"/>
    <col min="15108" max="15108" width="27.140625" customWidth="1"/>
    <col min="15109" max="15109" width="12.5703125" customWidth="1"/>
    <col min="15110" max="15110" width="9.42578125" bestFit="1" customWidth="1"/>
    <col min="15359" max="15359" width="23.5703125" customWidth="1"/>
    <col min="15360" max="15360" width="17.42578125" customWidth="1"/>
    <col min="15361" max="15361" width="11.42578125" customWidth="1"/>
    <col min="15362" max="15362" width="12.85546875" customWidth="1"/>
    <col min="15363" max="15363" width="28" customWidth="1"/>
    <col min="15364" max="15364" width="27.140625" customWidth="1"/>
    <col min="15365" max="15365" width="12.5703125" customWidth="1"/>
    <col min="15366" max="15366" width="9.42578125" bestFit="1" customWidth="1"/>
    <col min="15615" max="15615" width="23.5703125" customWidth="1"/>
    <col min="15616" max="15616" width="17.42578125" customWidth="1"/>
    <col min="15617" max="15617" width="11.42578125" customWidth="1"/>
    <col min="15618" max="15618" width="12.85546875" customWidth="1"/>
    <col min="15619" max="15619" width="28" customWidth="1"/>
    <col min="15620" max="15620" width="27.140625" customWidth="1"/>
    <col min="15621" max="15621" width="12.5703125" customWidth="1"/>
    <col min="15622" max="15622" width="9.42578125" bestFit="1" customWidth="1"/>
    <col min="15871" max="15871" width="23.5703125" customWidth="1"/>
    <col min="15872" max="15872" width="17.42578125" customWidth="1"/>
    <col min="15873" max="15873" width="11.42578125" customWidth="1"/>
    <col min="15874" max="15874" width="12.85546875" customWidth="1"/>
    <col min="15875" max="15875" width="28" customWidth="1"/>
    <col min="15876" max="15876" width="27.140625" customWidth="1"/>
    <col min="15877" max="15877" width="12.5703125" customWidth="1"/>
    <col min="15878" max="15878" width="9.42578125" bestFit="1" customWidth="1"/>
    <col min="16127" max="16127" width="23.5703125" customWidth="1"/>
    <col min="16128" max="16128" width="17.42578125" customWidth="1"/>
    <col min="16129" max="16129" width="11.42578125" customWidth="1"/>
    <col min="16130" max="16130" width="12.85546875" customWidth="1"/>
    <col min="16131" max="16131" width="28" customWidth="1"/>
    <col min="16132" max="16132" width="27.140625" customWidth="1"/>
    <col min="16133" max="16133" width="12.5703125" customWidth="1"/>
    <col min="16134" max="16134" width="9.42578125" bestFit="1" customWidth="1"/>
  </cols>
  <sheetData>
    <row r="1" spans="1:8" x14ac:dyDescent="0.25">
      <c r="A1" s="129"/>
      <c r="B1" s="130"/>
      <c r="C1" s="130"/>
      <c r="D1" s="130"/>
      <c r="E1" s="130"/>
    </row>
    <row r="2" spans="1:8" ht="19.5" x14ac:dyDescent="0.25">
      <c r="A2" s="131" t="s">
        <v>473</v>
      </c>
      <c r="B2" s="132"/>
      <c r="C2" s="132"/>
      <c r="D2" s="130"/>
      <c r="E2" s="133"/>
    </row>
    <row r="3" spans="1:8" ht="30" customHeight="1" x14ac:dyDescent="0.25">
      <c r="A3" s="134" t="s">
        <v>474</v>
      </c>
      <c r="B3" s="130"/>
      <c r="C3" s="130"/>
      <c r="D3" s="130"/>
      <c r="E3" s="130"/>
    </row>
    <row r="4" spans="1:8" s="137" customFormat="1" ht="36.75" customHeight="1" thickBot="1" x14ac:dyDescent="0.3">
      <c r="A4" s="135" t="s">
        <v>475</v>
      </c>
      <c r="B4" s="136" t="s">
        <v>476</v>
      </c>
      <c r="C4" s="136" t="s">
        <v>691</v>
      </c>
      <c r="D4" s="136" t="s">
        <v>477</v>
      </c>
      <c r="E4" s="136" t="s">
        <v>150</v>
      </c>
    </row>
    <row r="5" spans="1:8" ht="24.75" customHeight="1" x14ac:dyDescent="0.25">
      <c r="A5" s="138" t="s">
        <v>478</v>
      </c>
      <c r="B5" s="139" t="s">
        <v>479</v>
      </c>
      <c r="C5" s="139">
        <v>1500</v>
      </c>
      <c r="D5" s="139" t="s">
        <v>480</v>
      </c>
      <c r="E5" s="139" t="s">
        <v>481</v>
      </c>
      <c r="H5" s="140"/>
    </row>
    <row r="6" spans="1:8" ht="24.75" customHeight="1" x14ac:dyDescent="0.25">
      <c r="A6" s="138" t="s">
        <v>478</v>
      </c>
      <c r="B6" s="139" t="s">
        <v>482</v>
      </c>
      <c r="C6" s="139">
        <v>1500</v>
      </c>
      <c r="D6" s="139" t="s">
        <v>480</v>
      </c>
      <c r="E6" s="139" t="s">
        <v>483</v>
      </c>
      <c r="F6" s="42"/>
    </row>
    <row r="7" spans="1:8" ht="24.75" customHeight="1" x14ac:dyDescent="0.25">
      <c r="A7" s="138" t="s">
        <v>478</v>
      </c>
      <c r="B7" s="139" t="s">
        <v>484</v>
      </c>
      <c r="C7" s="139">
        <v>1500</v>
      </c>
      <c r="D7" s="139" t="s">
        <v>480</v>
      </c>
      <c r="E7" s="139" t="s">
        <v>485</v>
      </c>
    </row>
    <row r="8" spans="1:8" ht="24.75" customHeight="1" x14ac:dyDescent="0.25">
      <c r="A8" s="138" t="s">
        <v>478</v>
      </c>
      <c r="B8" s="139" t="s">
        <v>486</v>
      </c>
      <c r="C8" s="139">
        <v>1500</v>
      </c>
      <c r="D8" s="139" t="s">
        <v>480</v>
      </c>
      <c r="E8" s="139" t="s">
        <v>487</v>
      </c>
      <c r="F8" s="42"/>
    </row>
    <row r="9" spans="1:8" ht="24.75" customHeight="1" x14ac:dyDescent="0.25">
      <c r="A9" s="138" t="s">
        <v>478</v>
      </c>
      <c r="B9" s="139" t="s">
        <v>488</v>
      </c>
      <c r="C9" s="139">
        <v>1500</v>
      </c>
      <c r="D9" s="139" t="s">
        <v>480</v>
      </c>
      <c r="E9" s="139" t="s">
        <v>483</v>
      </c>
    </row>
    <row r="10" spans="1:8" ht="24.75" customHeight="1" x14ac:dyDescent="0.25">
      <c r="A10" s="138" t="s">
        <v>478</v>
      </c>
      <c r="B10" s="139" t="s">
        <v>489</v>
      </c>
      <c r="C10" s="139">
        <v>1500</v>
      </c>
      <c r="D10" s="139" t="s">
        <v>480</v>
      </c>
      <c r="E10" s="139" t="s">
        <v>490</v>
      </c>
      <c r="F10" s="42"/>
    </row>
    <row r="11" spans="1:8" ht="24.75" customHeight="1" x14ac:dyDescent="0.25">
      <c r="A11" s="138" t="s">
        <v>478</v>
      </c>
      <c r="B11" s="139" t="s">
        <v>491</v>
      </c>
      <c r="C11" s="139">
        <v>1500</v>
      </c>
      <c r="D11" s="139" t="s">
        <v>480</v>
      </c>
      <c r="E11" s="139" t="s">
        <v>485</v>
      </c>
    </row>
    <row r="12" spans="1:8" ht="24.75" customHeight="1" x14ac:dyDescent="0.25">
      <c r="A12" s="138" t="s">
        <v>478</v>
      </c>
      <c r="B12" s="139" t="s">
        <v>492</v>
      </c>
      <c r="C12" s="139">
        <v>1500</v>
      </c>
      <c r="D12" s="139" t="s">
        <v>480</v>
      </c>
      <c r="E12" s="139" t="s">
        <v>483</v>
      </c>
    </row>
    <row r="13" spans="1:8" ht="24.75" customHeight="1" x14ac:dyDescent="0.25">
      <c r="A13" s="138" t="s">
        <v>478</v>
      </c>
      <c r="B13" s="139" t="s">
        <v>493</v>
      </c>
      <c r="C13" s="139">
        <v>1500</v>
      </c>
      <c r="D13" s="139" t="s">
        <v>480</v>
      </c>
      <c r="E13" s="139" t="s">
        <v>487</v>
      </c>
    </row>
    <row r="14" spans="1:8" ht="24.75" customHeight="1" x14ac:dyDescent="0.25">
      <c r="A14" s="138" t="s">
        <v>478</v>
      </c>
      <c r="B14" s="139" t="s">
        <v>494</v>
      </c>
      <c r="C14" s="139">
        <v>1500</v>
      </c>
      <c r="D14" s="139" t="s">
        <v>480</v>
      </c>
      <c r="E14" s="139" t="s">
        <v>495</v>
      </c>
    </row>
    <row r="15" spans="1:8" ht="24.75" customHeight="1" x14ac:dyDescent="0.25">
      <c r="A15" s="138" t="s">
        <v>478</v>
      </c>
      <c r="B15" s="139" t="s">
        <v>496</v>
      </c>
      <c r="C15" s="139">
        <v>1500</v>
      </c>
      <c r="D15" s="139" t="s">
        <v>480</v>
      </c>
      <c r="E15" s="139" t="s">
        <v>490</v>
      </c>
    </row>
    <row r="16" spans="1:8" ht="24.75" customHeight="1" x14ac:dyDescent="0.25">
      <c r="A16" s="138" t="s">
        <v>478</v>
      </c>
      <c r="B16" s="139" t="s">
        <v>497</v>
      </c>
      <c r="C16" s="139">
        <v>1500</v>
      </c>
      <c r="D16" s="139" t="s">
        <v>480</v>
      </c>
      <c r="E16" s="139" t="s">
        <v>498</v>
      </c>
    </row>
    <row r="17" spans="1:5" ht="24.75" customHeight="1" x14ac:dyDescent="0.25">
      <c r="A17" s="138" t="s">
        <v>478</v>
      </c>
      <c r="B17" s="139" t="s">
        <v>499</v>
      </c>
      <c r="C17" s="139">
        <v>1500</v>
      </c>
      <c r="D17" s="139" t="s">
        <v>480</v>
      </c>
      <c r="E17" s="139" t="s">
        <v>495</v>
      </c>
    </row>
    <row r="18" spans="1:5" ht="24.75" customHeight="1" x14ac:dyDescent="0.25">
      <c r="A18" s="138" t="s">
        <v>500</v>
      </c>
      <c r="B18" s="139" t="s">
        <v>501</v>
      </c>
      <c r="C18" s="139">
        <v>1500</v>
      </c>
      <c r="D18" s="139" t="s">
        <v>480</v>
      </c>
      <c r="E18" s="139" t="s">
        <v>498</v>
      </c>
    </row>
    <row r="19" spans="1:5" ht="24.75" customHeight="1" x14ac:dyDescent="0.25">
      <c r="A19" s="138" t="s">
        <v>500</v>
      </c>
      <c r="B19" s="139" t="s">
        <v>502</v>
      </c>
      <c r="C19" s="139">
        <v>1500</v>
      </c>
      <c r="D19" s="139" t="s">
        <v>480</v>
      </c>
      <c r="E19" s="139" t="s">
        <v>503</v>
      </c>
    </row>
    <row r="20" spans="1:5" ht="24.75" customHeight="1" x14ac:dyDescent="0.25">
      <c r="A20" s="138"/>
      <c r="B20" s="139"/>
      <c r="C20" s="139"/>
      <c r="D20" s="139"/>
      <c r="E20" s="139"/>
    </row>
    <row r="21" spans="1:5" x14ac:dyDescent="0.25">
      <c r="A21" s="129"/>
      <c r="B21" s="130"/>
      <c r="C21" s="130"/>
      <c r="D21" s="130"/>
      <c r="E21" s="130"/>
    </row>
    <row r="22" spans="1:5" x14ac:dyDescent="0.25">
      <c r="A22" s="129"/>
      <c r="B22" s="130"/>
      <c r="C22" s="130"/>
      <c r="D22" s="130"/>
      <c r="E22" s="130"/>
    </row>
    <row r="23" spans="1:5" x14ac:dyDescent="0.25">
      <c r="A23" s="129"/>
      <c r="B23" s="130"/>
      <c r="C23" s="130"/>
      <c r="D23" s="130"/>
      <c r="E23" s="130"/>
    </row>
    <row r="24" spans="1:5" x14ac:dyDescent="0.25">
      <c r="A24" s="129"/>
      <c r="B24" s="130"/>
      <c r="C24" s="130"/>
      <c r="D24" s="130"/>
      <c r="E24" s="130"/>
    </row>
    <row r="25" spans="1:5" x14ac:dyDescent="0.25">
      <c r="A25" s="129"/>
      <c r="B25" s="130"/>
      <c r="C25" s="130"/>
      <c r="D25" s="130"/>
      <c r="E25" s="130"/>
    </row>
    <row r="26" spans="1:5" x14ac:dyDescent="0.25">
      <c r="A26" s="129"/>
      <c r="B26" s="130"/>
      <c r="C26" s="130"/>
      <c r="D26" s="130"/>
      <c r="E26" s="130"/>
    </row>
    <row r="27" spans="1:5" x14ac:dyDescent="0.25">
      <c r="A27" s="129"/>
      <c r="B27" s="130"/>
      <c r="C27" s="130"/>
      <c r="D27" s="130"/>
      <c r="E27" s="130"/>
    </row>
    <row r="28" spans="1:5" x14ac:dyDescent="0.25">
      <c r="A28" s="129"/>
      <c r="B28" s="130"/>
      <c r="C28" s="130"/>
      <c r="D28" s="130"/>
      <c r="E28" s="130"/>
    </row>
    <row r="29" spans="1:5" x14ac:dyDescent="0.25">
      <c r="A29" s="129"/>
      <c r="B29" s="130"/>
      <c r="C29" s="130"/>
      <c r="D29" s="130"/>
      <c r="E29" s="130"/>
    </row>
    <row r="30" spans="1:5" x14ac:dyDescent="0.25">
      <c r="A30" s="129"/>
      <c r="B30" s="130"/>
      <c r="C30" s="130"/>
      <c r="D30" s="130"/>
      <c r="E30" s="130"/>
    </row>
    <row r="31" spans="1:5" x14ac:dyDescent="0.25">
      <c r="A31" s="129"/>
      <c r="B31" s="130"/>
      <c r="C31" s="130"/>
      <c r="D31" s="130"/>
      <c r="E31" s="130"/>
    </row>
    <row r="32" spans="1:5" x14ac:dyDescent="0.25">
      <c r="A32" s="129"/>
      <c r="B32" s="130"/>
      <c r="C32" s="130"/>
      <c r="D32" s="130"/>
      <c r="E32" s="130"/>
    </row>
    <row r="33" spans="1:5" x14ac:dyDescent="0.25">
      <c r="A33" s="129"/>
      <c r="B33" s="130"/>
      <c r="C33" s="130"/>
      <c r="D33" s="130"/>
      <c r="E33" s="130"/>
    </row>
    <row r="34" spans="1:5" x14ac:dyDescent="0.25">
      <c r="A34" s="129"/>
      <c r="B34" s="130"/>
      <c r="C34" s="130"/>
      <c r="D34" s="130"/>
      <c r="E34" s="130"/>
    </row>
    <row r="35" spans="1:5" x14ac:dyDescent="0.25">
      <c r="A35" s="129"/>
      <c r="B35" s="130"/>
      <c r="C35" s="130"/>
      <c r="D35" s="130"/>
      <c r="E35" s="130"/>
    </row>
    <row r="36" spans="1:5" x14ac:dyDescent="0.25">
      <c r="A36" s="129"/>
      <c r="B36" s="130"/>
      <c r="C36" s="130"/>
      <c r="D36" s="130"/>
      <c r="E36" s="130"/>
    </row>
    <row r="37" spans="1:5" x14ac:dyDescent="0.25">
      <c r="A37" s="129"/>
      <c r="B37" s="130"/>
      <c r="C37" s="130"/>
      <c r="D37" s="130"/>
      <c r="E37" s="130"/>
    </row>
    <row r="38" spans="1:5" x14ac:dyDescent="0.25">
      <c r="A38" s="129"/>
      <c r="B38" s="130"/>
      <c r="C38" s="130"/>
      <c r="D38" s="130"/>
      <c r="E38" s="130"/>
    </row>
    <row r="39" spans="1:5" x14ac:dyDescent="0.25">
      <c r="A39" s="129"/>
      <c r="B39" s="130"/>
      <c r="C39" s="130"/>
      <c r="D39" s="130"/>
      <c r="E39" s="130"/>
    </row>
    <row r="40" spans="1:5" x14ac:dyDescent="0.25">
      <c r="A40" s="129"/>
      <c r="B40" s="130"/>
      <c r="C40" s="130"/>
      <c r="D40" s="130"/>
      <c r="E40" s="130"/>
    </row>
    <row r="41" spans="1:5" x14ac:dyDescent="0.25">
      <c r="A41" s="129"/>
      <c r="B41" s="130"/>
      <c r="C41" s="130"/>
      <c r="D41" s="130"/>
      <c r="E41" s="130"/>
    </row>
    <row r="42" spans="1:5" x14ac:dyDescent="0.25">
      <c r="A42" s="129"/>
      <c r="B42" s="130"/>
      <c r="C42" s="130"/>
      <c r="D42" s="130"/>
      <c r="E42" s="130"/>
    </row>
    <row r="43" spans="1:5" x14ac:dyDescent="0.25">
      <c r="A43" s="129"/>
      <c r="B43" s="130"/>
      <c r="C43" s="130"/>
      <c r="D43" s="130"/>
      <c r="E43" s="130"/>
    </row>
    <row r="44" spans="1:5" x14ac:dyDescent="0.25">
      <c r="A44" s="129"/>
      <c r="B44" s="130"/>
      <c r="C44" s="130"/>
      <c r="D44" s="130"/>
      <c r="E44" s="130"/>
    </row>
    <row r="45" spans="1:5" x14ac:dyDescent="0.25">
      <c r="A45" s="129"/>
      <c r="B45" s="130"/>
      <c r="C45" s="130"/>
      <c r="D45" s="130"/>
      <c r="E45" s="130"/>
    </row>
    <row r="46" spans="1:5" x14ac:dyDescent="0.25">
      <c r="A46" s="129"/>
      <c r="B46" s="130"/>
      <c r="C46" s="130"/>
      <c r="D46" s="130"/>
      <c r="E46" s="130"/>
    </row>
    <row r="47" spans="1:5" x14ac:dyDescent="0.25">
      <c r="A47" s="129"/>
      <c r="B47" s="130"/>
      <c r="C47" s="130"/>
      <c r="D47" s="130"/>
      <c r="E47" s="130"/>
    </row>
    <row r="48" spans="1:5" x14ac:dyDescent="0.25">
      <c r="A48" s="129"/>
      <c r="B48" s="130"/>
      <c r="C48" s="130"/>
      <c r="D48" s="130"/>
      <c r="E48" s="130"/>
    </row>
    <row r="49" spans="1:5" x14ac:dyDescent="0.25">
      <c r="A49" s="129"/>
      <c r="B49" s="130"/>
      <c r="C49" s="130"/>
      <c r="D49" s="130"/>
      <c r="E49" s="130"/>
    </row>
    <row r="50" spans="1:5" x14ac:dyDescent="0.25">
      <c r="A50" s="129"/>
      <c r="B50" s="130"/>
      <c r="C50" s="130"/>
      <c r="D50" s="130"/>
      <c r="E50" s="130"/>
    </row>
    <row r="51" spans="1:5" x14ac:dyDescent="0.25">
      <c r="A51" s="129"/>
      <c r="B51" s="130"/>
      <c r="C51" s="130"/>
      <c r="D51" s="130"/>
      <c r="E51" s="130"/>
    </row>
    <row r="52" spans="1:5" x14ac:dyDescent="0.25">
      <c r="A52" s="129"/>
      <c r="B52" s="130"/>
      <c r="C52" s="130"/>
      <c r="D52" s="130"/>
      <c r="E52" s="130"/>
    </row>
    <row r="53" spans="1:5" x14ac:dyDescent="0.25">
      <c r="A53" s="129"/>
      <c r="B53" s="130"/>
      <c r="C53" s="130"/>
      <c r="D53" s="130"/>
      <c r="E53" s="130"/>
    </row>
    <row r="54" spans="1:5" x14ac:dyDescent="0.25">
      <c r="A54" s="129"/>
      <c r="B54" s="130"/>
      <c r="C54" s="130"/>
      <c r="D54" s="130"/>
      <c r="E54" s="130"/>
    </row>
    <row r="55" spans="1:5" x14ac:dyDescent="0.25">
      <c r="A55" s="129"/>
      <c r="B55" s="130"/>
      <c r="C55" s="130"/>
      <c r="D55" s="130"/>
      <c r="E55" s="130"/>
    </row>
    <row r="56" spans="1:5" x14ac:dyDescent="0.25">
      <c r="A56" s="129"/>
      <c r="B56" s="130"/>
      <c r="C56" s="130"/>
      <c r="D56" s="130"/>
      <c r="E56" s="130"/>
    </row>
    <row r="57" spans="1:5" x14ac:dyDescent="0.25">
      <c r="A57" s="129"/>
      <c r="B57" s="130"/>
      <c r="C57" s="130"/>
      <c r="D57" s="130"/>
      <c r="E57" s="130"/>
    </row>
    <row r="58" spans="1:5" x14ac:dyDescent="0.25">
      <c r="A58" s="129"/>
      <c r="B58" s="130"/>
      <c r="C58" s="130"/>
      <c r="D58" s="130"/>
      <c r="E58" s="130"/>
    </row>
    <row r="59" spans="1:5" x14ac:dyDescent="0.25">
      <c r="A59" s="129"/>
      <c r="B59" s="130"/>
      <c r="C59" s="130"/>
      <c r="D59" s="130"/>
      <c r="E59" s="130"/>
    </row>
    <row r="60" spans="1:5" x14ac:dyDescent="0.25">
      <c r="A60" s="129"/>
      <c r="B60" s="130"/>
      <c r="C60" s="130"/>
      <c r="D60" s="130"/>
      <c r="E60" s="130"/>
    </row>
    <row r="61" spans="1:5" x14ac:dyDescent="0.25">
      <c r="A61" s="129"/>
      <c r="B61" s="130"/>
      <c r="C61" s="130"/>
      <c r="D61" s="130"/>
      <c r="E61" s="130"/>
    </row>
    <row r="62" spans="1:5" x14ac:dyDescent="0.25">
      <c r="A62" s="129"/>
      <c r="B62" s="130"/>
      <c r="C62" s="130"/>
      <c r="D62" s="130"/>
      <c r="E62" s="130"/>
    </row>
    <row r="63" spans="1:5" x14ac:dyDescent="0.25">
      <c r="A63" s="129"/>
      <c r="B63" s="130"/>
      <c r="C63" s="130"/>
      <c r="D63" s="130"/>
      <c r="E63" s="130"/>
    </row>
    <row r="64" spans="1:5" x14ac:dyDescent="0.25">
      <c r="A64" s="129"/>
      <c r="B64" s="130"/>
      <c r="C64" s="130"/>
      <c r="D64" s="130"/>
      <c r="E64" s="130"/>
    </row>
    <row r="65" spans="1:5" x14ac:dyDescent="0.25">
      <c r="A65" s="129"/>
      <c r="B65" s="130"/>
      <c r="C65" s="130"/>
      <c r="D65" s="130"/>
      <c r="E65" s="130"/>
    </row>
    <row r="66" spans="1:5" x14ac:dyDescent="0.25">
      <c r="A66" s="129"/>
      <c r="B66" s="130"/>
      <c r="C66" s="130"/>
      <c r="D66" s="130"/>
      <c r="E66" s="130"/>
    </row>
    <row r="67" spans="1:5" x14ac:dyDescent="0.25">
      <c r="A67" s="129"/>
      <c r="B67" s="130"/>
      <c r="C67" s="130"/>
      <c r="D67" s="130"/>
      <c r="E67" s="130"/>
    </row>
    <row r="68" spans="1:5" x14ac:dyDescent="0.25">
      <c r="A68" s="129"/>
      <c r="B68" s="130"/>
      <c r="C68" s="130"/>
      <c r="D68" s="130"/>
      <c r="E68" s="130"/>
    </row>
    <row r="69" spans="1:5" x14ac:dyDescent="0.25">
      <c r="A69" s="129"/>
      <c r="B69" s="130"/>
      <c r="C69" s="130"/>
      <c r="D69" s="130"/>
      <c r="E69" s="130"/>
    </row>
    <row r="70" spans="1:5" x14ac:dyDescent="0.25">
      <c r="A70" s="129"/>
      <c r="B70" s="130"/>
      <c r="C70" s="130"/>
      <c r="D70" s="130"/>
      <c r="E70" s="130"/>
    </row>
    <row r="71" spans="1:5" x14ac:dyDescent="0.25">
      <c r="A71" s="129"/>
      <c r="B71" s="130"/>
      <c r="C71" s="130"/>
      <c r="D71" s="130"/>
      <c r="E71" s="130"/>
    </row>
    <row r="72" spans="1:5" x14ac:dyDescent="0.25">
      <c r="A72" s="129"/>
      <c r="B72" s="130"/>
      <c r="C72" s="130"/>
      <c r="D72" s="130"/>
      <c r="E72" s="130"/>
    </row>
    <row r="73" spans="1:5" x14ac:dyDescent="0.25">
      <c r="A73" s="129"/>
      <c r="B73" s="130"/>
      <c r="C73" s="130"/>
      <c r="D73" s="130"/>
      <c r="E73" s="130"/>
    </row>
    <row r="74" spans="1:5" x14ac:dyDescent="0.25">
      <c r="A74" s="129"/>
      <c r="B74" s="130"/>
      <c r="C74" s="130"/>
      <c r="D74" s="130"/>
      <c r="E74" s="130"/>
    </row>
    <row r="75" spans="1:5" x14ac:dyDescent="0.25">
      <c r="A75" s="129"/>
      <c r="B75" s="130"/>
      <c r="C75" s="130"/>
      <c r="D75" s="130"/>
      <c r="E75" s="130"/>
    </row>
    <row r="76" spans="1:5" x14ac:dyDescent="0.25">
      <c r="A76" s="129"/>
      <c r="B76" s="130"/>
      <c r="C76" s="130"/>
      <c r="D76" s="130"/>
      <c r="E76" s="130"/>
    </row>
    <row r="77" spans="1:5" x14ac:dyDescent="0.25">
      <c r="A77" s="129"/>
      <c r="B77" s="130"/>
      <c r="C77" s="130"/>
      <c r="D77" s="130"/>
      <c r="E77" s="130"/>
    </row>
    <row r="78" spans="1:5" x14ac:dyDescent="0.25">
      <c r="A78" s="129"/>
      <c r="B78" s="130"/>
      <c r="C78" s="130"/>
      <c r="D78" s="130"/>
      <c r="E78" s="130"/>
    </row>
    <row r="79" spans="1:5" x14ac:dyDescent="0.25">
      <c r="A79" s="129"/>
      <c r="B79" s="130"/>
      <c r="C79" s="130"/>
      <c r="D79" s="130"/>
      <c r="E79" s="130"/>
    </row>
    <row r="80" spans="1:5" x14ac:dyDescent="0.25">
      <c r="A80" s="129"/>
      <c r="B80" s="130"/>
      <c r="C80" s="130"/>
      <c r="D80" s="130"/>
      <c r="E80" s="130"/>
    </row>
    <row r="81" spans="1:5" x14ac:dyDescent="0.25">
      <c r="A81" s="129"/>
      <c r="B81" s="130"/>
      <c r="C81" s="130"/>
      <c r="D81" s="130"/>
      <c r="E81" s="130"/>
    </row>
    <row r="82" spans="1:5" x14ac:dyDescent="0.25">
      <c r="A82" s="129"/>
      <c r="B82" s="130"/>
      <c r="C82" s="130"/>
      <c r="D82" s="130"/>
      <c r="E82" s="130"/>
    </row>
    <row r="83" spans="1:5" x14ac:dyDescent="0.25">
      <c r="A83" s="129"/>
      <c r="B83" s="130"/>
      <c r="C83" s="130"/>
      <c r="D83" s="130"/>
      <c r="E83" s="130"/>
    </row>
    <row r="84" spans="1:5" x14ac:dyDescent="0.25">
      <c r="A84" s="129"/>
      <c r="B84" s="130"/>
      <c r="C84" s="130"/>
      <c r="D84" s="130"/>
      <c r="E84" s="130"/>
    </row>
    <row r="85" spans="1:5" x14ac:dyDescent="0.25">
      <c r="A85" s="129"/>
      <c r="B85" s="130"/>
      <c r="C85" s="130"/>
      <c r="D85" s="130"/>
      <c r="E85" s="130"/>
    </row>
    <row r="86" spans="1:5" x14ac:dyDescent="0.25">
      <c r="A86" s="129"/>
      <c r="B86" s="130"/>
      <c r="C86" s="130"/>
      <c r="D86" s="130"/>
      <c r="E86" s="130"/>
    </row>
    <row r="87" spans="1:5" x14ac:dyDescent="0.25">
      <c r="A87" s="129"/>
      <c r="B87" s="130"/>
      <c r="C87" s="130"/>
      <c r="D87" s="130"/>
      <c r="E87" s="130"/>
    </row>
    <row r="88" spans="1:5" x14ac:dyDescent="0.25">
      <c r="A88" s="129"/>
      <c r="B88" s="130"/>
      <c r="C88" s="130"/>
      <c r="D88" s="130"/>
      <c r="E88" s="130"/>
    </row>
    <row r="89" spans="1:5" x14ac:dyDescent="0.25">
      <c r="A89" s="129"/>
      <c r="B89" s="130"/>
      <c r="C89" s="130"/>
      <c r="D89" s="130"/>
      <c r="E89" s="130"/>
    </row>
    <row r="90" spans="1:5" x14ac:dyDescent="0.25">
      <c r="A90" s="129"/>
      <c r="B90" s="130"/>
      <c r="C90" s="130"/>
      <c r="D90" s="130"/>
      <c r="E90" s="130"/>
    </row>
    <row r="91" spans="1:5" x14ac:dyDescent="0.25">
      <c r="A91" s="129"/>
      <c r="B91" s="130"/>
      <c r="C91" s="130"/>
      <c r="D91" s="130"/>
      <c r="E91" s="130"/>
    </row>
    <row r="92" spans="1:5" x14ac:dyDescent="0.25">
      <c r="A92" s="129"/>
      <c r="B92" s="130"/>
      <c r="C92" s="130"/>
      <c r="D92" s="130"/>
      <c r="E92" s="130"/>
    </row>
    <row r="93" spans="1:5" x14ac:dyDescent="0.25">
      <c r="A93" s="129"/>
      <c r="B93" s="130"/>
      <c r="C93" s="130"/>
      <c r="D93" s="130"/>
      <c r="E93" s="130"/>
    </row>
    <row r="94" spans="1:5" x14ac:dyDescent="0.25">
      <c r="A94" s="129"/>
      <c r="B94" s="130"/>
      <c r="C94" s="130"/>
      <c r="D94" s="130"/>
      <c r="E94" s="130"/>
    </row>
    <row r="95" spans="1:5" x14ac:dyDescent="0.25">
      <c r="A95" s="129"/>
      <c r="B95" s="130"/>
      <c r="C95" s="130"/>
      <c r="D95" s="130"/>
      <c r="E95" s="130"/>
    </row>
    <row r="96" spans="1:5" x14ac:dyDescent="0.25">
      <c r="A96" s="129"/>
      <c r="B96" s="130"/>
      <c r="C96" s="130"/>
      <c r="D96" s="130"/>
      <c r="E96" s="130"/>
    </row>
    <row r="97" spans="1:5" x14ac:dyDescent="0.25">
      <c r="A97" s="129"/>
      <c r="B97" s="130"/>
      <c r="C97" s="130"/>
      <c r="D97" s="130"/>
      <c r="E97" s="130"/>
    </row>
    <row r="98" spans="1:5" x14ac:dyDescent="0.25">
      <c r="A98" s="129"/>
      <c r="B98" s="130"/>
      <c r="C98" s="130"/>
      <c r="D98" s="130"/>
      <c r="E98" s="130"/>
    </row>
    <row r="99" spans="1:5" x14ac:dyDescent="0.25">
      <c r="A99" s="129"/>
      <c r="B99" s="130"/>
      <c r="C99" s="130"/>
      <c r="D99" s="130"/>
      <c r="E99" s="130"/>
    </row>
    <row r="100" spans="1:5" x14ac:dyDescent="0.25">
      <c r="A100" s="129"/>
      <c r="B100" s="130"/>
      <c r="C100" s="130"/>
      <c r="D100" s="130"/>
      <c r="E100" s="130"/>
    </row>
    <row r="101" spans="1:5" x14ac:dyDescent="0.25">
      <c r="A101" s="129"/>
      <c r="B101" s="130"/>
      <c r="C101" s="130"/>
      <c r="D101" s="130"/>
      <c r="E101" s="130"/>
    </row>
    <row r="102" spans="1:5" x14ac:dyDescent="0.25">
      <c r="A102" s="129"/>
      <c r="B102" s="130"/>
      <c r="C102" s="130"/>
      <c r="D102" s="130"/>
      <c r="E102" s="130"/>
    </row>
    <row r="103" spans="1:5" x14ac:dyDescent="0.25">
      <c r="A103" s="129"/>
      <c r="B103" s="130"/>
      <c r="C103" s="130"/>
      <c r="D103" s="130"/>
      <c r="E103" s="130"/>
    </row>
    <row r="104" spans="1:5" x14ac:dyDescent="0.25">
      <c r="A104" s="129"/>
      <c r="B104" s="130"/>
      <c r="C104" s="130"/>
      <c r="D104" s="130"/>
      <c r="E104" s="130"/>
    </row>
    <row r="105" spans="1:5" x14ac:dyDescent="0.25">
      <c r="A105" s="129"/>
      <c r="B105" s="130"/>
      <c r="C105" s="130"/>
      <c r="D105" s="130"/>
      <c r="E105" s="130"/>
    </row>
    <row r="106" spans="1:5" x14ac:dyDescent="0.25">
      <c r="A106" s="129"/>
      <c r="B106" s="130"/>
      <c r="C106" s="130"/>
      <c r="D106" s="130"/>
      <c r="E106" s="130"/>
    </row>
    <row r="107" spans="1:5" x14ac:dyDescent="0.25">
      <c r="A107" s="129"/>
      <c r="B107" s="130"/>
      <c r="C107" s="130"/>
      <c r="D107" s="130"/>
      <c r="E107" s="130"/>
    </row>
    <row r="108" spans="1:5" x14ac:dyDescent="0.25">
      <c r="A108" s="129"/>
      <c r="B108" s="130"/>
      <c r="C108" s="130"/>
      <c r="D108" s="130"/>
      <c r="E108" s="130"/>
    </row>
    <row r="109" spans="1:5" x14ac:dyDescent="0.25">
      <c r="A109" s="129"/>
      <c r="B109" s="130"/>
      <c r="C109" s="130"/>
      <c r="D109" s="130"/>
      <c r="E109" s="130"/>
    </row>
    <row r="110" spans="1:5" x14ac:dyDescent="0.25">
      <c r="A110" s="129"/>
      <c r="B110" s="130"/>
      <c r="C110" s="130"/>
      <c r="D110" s="130"/>
      <c r="E110" s="130"/>
    </row>
    <row r="111" spans="1:5" x14ac:dyDescent="0.25">
      <c r="A111" s="129"/>
      <c r="B111" s="130"/>
      <c r="C111" s="130"/>
      <c r="D111" s="130"/>
      <c r="E111" s="130"/>
    </row>
    <row r="112" spans="1:5" x14ac:dyDescent="0.25">
      <c r="A112" s="129"/>
      <c r="B112" s="130"/>
      <c r="C112" s="130"/>
      <c r="D112" s="130"/>
      <c r="E112" s="130"/>
    </row>
    <row r="113" spans="1:5" x14ac:dyDescent="0.25">
      <c r="A113" s="129"/>
      <c r="B113" s="130"/>
      <c r="C113" s="130"/>
      <c r="D113" s="130"/>
      <c r="E113" s="130"/>
    </row>
    <row r="114" spans="1:5" x14ac:dyDescent="0.25">
      <c r="A114" s="129"/>
      <c r="B114" s="130"/>
      <c r="C114" s="130"/>
      <c r="D114" s="130"/>
      <c r="E114" s="130"/>
    </row>
    <row r="115" spans="1:5" x14ac:dyDescent="0.25">
      <c r="A115" s="129"/>
      <c r="B115" s="130"/>
      <c r="C115" s="130"/>
      <c r="D115" s="130"/>
      <c r="E115" s="130"/>
    </row>
    <row r="116" spans="1:5" x14ac:dyDescent="0.25">
      <c r="A116" s="129"/>
      <c r="B116" s="130"/>
      <c r="C116" s="130"/>
      <c r="D116" s="130"/>
      <c r="E116" s="130"/>
    </row>
    <row r="117" spans="1:5" x14ac:dyDescent="0.25">
      <c r="A117" s="129"/>
      <c r="B117" s="130"/>
      <c r="C117" s="130"/>
      <c r="D117" s="130"/>
      <c r="E117" s="130"/>
    </row>
    <row r="118" spans="1:5" x14ac:dyDescent="0.25">
      <c r="A118" s="129"/>
      <c r="B118" s="130"/>
      <c r="C118" s="130"/>
      <c r="D118" s="130"/>
      <c r="E118" s="130"/>
    </row>
    <row r="119" spans="1:5" x14ac:dyDescent="0.25">
      <c r="A119" s="129"/>
      <c r="B119" s="130"/>
      <c r="C119" s="130"/>
      <c r="D119" s="130"/>
      <c r="E119" s="130"/>
    </row>
    <row r="120" spans="1:5" x14ac:dyDescent="0.25">
      <c r="A120" s="129"/>
      <c r="B120" s="130"/>
      <c r="C120" s="130"/>
      <c r="D120" s="130"/>
      <c r="E120" s="130"/>
    </row>
    <row r="121" spans="1:5" x14ac:dyDescent="0.25">
      <c r="A121" s="129"/>
      <c r="B121" s="130"/>
      <c r="C121" s="130"/>
      <c r="D121" s="130"/>
      <c r="E121" s="130"/>
    </row>
    <row r="122" spans="1:5" x14ac:dyDescent="0.25">
      <c r="A122" s="129"/>
      <c r="B122" s="130"/>
      <c r="C122" s="130"/>
      <c r="D122" s="130"/>
      <c r="E122" s="130"/>
    </row>
    <row r="123" spans="1:5" x14ac:dyDescent="0.25">
      <c r="A123" s="129"/>
      <c r="B123" s="130"/>
      <c r="C123" s="130"/>
      <c r="D123" s="130"/>
      <c r="E123" s="130"/>
    </row>
    <row r="124" spans="1:5" x14ac:dyDescent="0.25">
      <c r="A124" s="129"/>
      <c r="B124" s="130"/>
      <c r="C124" s="130"/>
      <c r="D124" s="130"/>
      <c r="E124" s="130"/>
    </row>
    <row r="125" spans="1:5" x14ac:dyDescent="0.25">
      <c r="A125" s="129"/>
      <c r="B125" s="130"/>
      <c r="C125" s="130"/>
      <c r="D125" s="130"/>
      <c r="E125" s="130"/>
    </row>
    <row r="126" spans="1:5" x14ac:dyDescent="0.25">
      <c r="A126" s="129"/>
      <c r="B126" s="130"/>
      <c r="C126" s="130"/>
      <c r="D126" s="130"/>
      <c r="E126" s="130"/>
    </row>
    <row r="127" spans="1:5" x14ac:dyDescent="0.25">
      <c r="A127" s="129"/>
      <c r="B127" s="130"/>
      <c r="C127" s="130"/>
      <c r="D127" s="130"/>
      <c r="E127" s="130"/>
    </row>
    <row r="128" spans="1:5" x14ac:dyDescent="0.25">
      <c r="A128" s="129"/>
      <c r="B128" s="130"/>
      <c r="C128" s="130"/>
      <c r="D128" s="130"/>
      <c r="E128" s="130"/>
    </row>
    <row r="129" spans="1:5" x14ac:dyDescent="0.25">
      <c r="A129" s="129"/>
      <c r="B129" s="130"/>
      <c r="C129" s="130"/>
      <c r="D129" s="130"/>
      <c r="E129" s="130"/>
    </row>
    <row r="130" spans="1:5" x14ac:dyDescent="0.25">
      <c r="A130" s="129"/>
      <c r="B130" s="130"/>
      <c r="C130" s="130"/>
      <c r="D130" s="130"/>
      <c r="E130" s="130"/>
    </row>
    <row r="131" spans="1:5" x14ac:dyDescent="0.25">
      <c r="A131" s="129"/>
      <c r="B131" s="130"/>
      <c r="C131" s="130"/>
      <c r="D131" s="130"/>
      <c r="E131" s="130"/>
    </row>
    <row r="132" spans="1:5" x14ac:dyDescent="0.25">
      <c r="A132" s="129"/>
      <c r="B132" s="130"/>
      <c r="C132" s="130"/>
      <c r="D132" s="130"/>
      <c r="E132" s="130"/>
    </row>
    <row r="133" spans="1:5" x14ac:dyDescent="0.25">
      <c r="A133" s="129"/>
      <c r="B133" s="130"/>
      <c r="C133" s="130"/>
      <c r="D133" s="130"/>
      <c r="E133" s="130"/>
    </row>
    <row r="134" spans="1:5" x14ac:dyDescent="0.25">
      <c r="A134" s="129"/>
      <c r="B134" s="130"/>
      <c r="C134" s="130"/>
      <c r="D134" s="130"/>
      <c r="E134" s="130"/>
    </row>
    <row r="135" spans="1:5" x14ac:dyDescent="0.25">
      <c r="A135" s="129"/>
      <c r="B135" s="130"/>
      <c r="C135" s="130"/>
      <c r="D135" s="130"/>
      <c r="E135" s="130"/>
    </row>
    <row r="136" spans="1:5" x14ac:dyDescent="0.25">
      <c r="A136" s="129"/>
      <c r="B136" s="130"/>
      <c r="C136" s="130"/>
      <c r="D136" s="130"/>
      <c r="E136" s="130"/>
    </row>
    <row r="137" spans="1:5" x14ac:dyDescent="0.25">
      <c r="A137" s="129"/>
      <c r="B137" s="130"/>
      <c r="C137" s="130"/>
      <c r="D137" s="130"/>
      <c r="E137" s="130"/>
    </row>
    <row r="138" spans="1:5" x14ac:dyDescent="0.25">
      <c r="A138" s="129"/>
      <c r="B138" s="130"/>
      <c r="C138" s="130"/>
      <c r="D138" s="130"/>
      <c r="E138" s="130"/>
    </row>
    <row r="139" spans="1:5" x14ac:dyDescent="0.25">
      <c r="A139" s="129"/>
      <c r="B139" s="130"/>
      <c r="C139" s="130"/>
      <c r="D139" s="130"/>
      <c r="E139" s="130"/>
    </row>
    <row r="140" spans="1:5" x14ac:dyDescent="0.25">
      <c r="A140" s="129"/>
      <c r="B140" s="130"/>
      <c r="C140" s="130"/>
      <c r="D140" s="130"/>
      <c r="E140" s="130"/>
    </row>
    <row r="141" spans="1:5" x14ac:dyDescent="0.25">
      <c r="A141" s="129"/>
      <c r="B141" s="130"/>
      <c r="C141" s="130"/>
      <c r="D141" s="130"/>
      <c r="E141" s="130"/>
    </row>
    <row r="142" spans="1:5" x14ac:dyDescent="0.25">
      <c r="A142" s="129"/>
      <c r="B142" s="130"/>
      <c r="C142" s="130"/>
      <c r="D142" s="130"/>
      <c r="E142" s="130"/>
    </row>
    <row r="143" spans="1:5" x14ac:dyDescent="0.25">
      <c r="A143" s="129"/>
      <c r="B143" s="130"/>
      <c r="C143" s="130"/>
      <c r="D143" s="130"/>
      <c r="E143" s="130"/>
    </row>
    <row r="144" spans="1:5" x14ac:dyDescent="0.25">
      <c r="A144" s="129"/>
      <c r="B144" s="130"/>
      <c r="C144" s="130"/>
      <c r="D144" s="130"/>
      <c r="E144" s="130"/>
    </row>
    <row r="145" spans="1:5" x14ac:dyDescent="0.25">
      <c r="A145" s="129"/>
      <c r="B145" s="130"/>
      <c r="C145" s="130"/>
      <c r="D145" s="130"/>
      <c r="E145" s="130"/>
    </row>
    <row r="146" spans="1:5" x14ac:dyDescent="0.25">
      <c r="A146" s="129"/>
      <c r="B146" s="130"/>
      <c r="C146" s="130"/>
      <c r="D146" s="130"/>
      <c r="E146" s="130"/>
    </row>
    <row r="147" spans="1:5" x14ac:dyDescent="0.25">
      <c r="A147" s="129"/>
      <c r="B147" s="130"/>
      <c r="C147" s="130"/>
      <c r="D147" s="130"/>
      <c r="E147" s="130"/>
    </row>
    <row r="148" spans="1:5" x14ac:dyDescent="0.25">
      <c r="A148" s="129"/>
      <c r="B148" s="130"/>
      <c r="C148" s="130"/>
      <c r="D148" s="130"/>
      <c r="E148" s="130"/>
    </row>
    <row r="149" spans="1:5" x14ac:dyDescent="0.25">
      <c r="A149" s="129"/>
      <c r="B149" s="130"/>
      <c r="C149" s="130"/>
      <c r="D149" s="130"/>
      <c r="E149" s="130"/>
    </row>
    <row r="150" spans="1:5" x14ac:dyDescent="0.25">
      <c r="A150" s="129"/>
      <c r="B150" s="130"/>
      <c r="C150" s="130"/>
      <c r="D150" s="130"/>
      <c r="E150" s="130"/>
    </row>
    <row r="151" spans="1:5" x14ac:dyDescent="0.25">
      <c r="A151" s="129"/>
      <c r="B151" s="130"/>
      <c r="C151" s="130"/>
      <c r="D151" s="130"/>
      <c r="E151" s="130"/>
    </row>
    <row r="152" spans="1:5" x14ac:dyDescent="0.25">
      <c r="A152" s="129"/>
      <c r="B152" s="130"/>
      <c r="C152" s="130"/>
      <c r="D152" s="130"/>
      <c r="E152" s="130"/>
    </row>
    <row r="153" spans="1:5" x14ac:dyDescent="0.25">
      <c r="A153" s="129"/>
      <c r="B153" s="130"/>
      <c r="C153" s="130"/>
      <c r="D153" s="130"/>
      <c r="E153" s="130"/>
    </row>
    <row r="154" spans="1:5" x14ac:dyDescent="0.25">
      <c r="A154" s="129"/>
      <c r="B154" s="130"/>
      <c r="C154" s="130"/>
      <c r="D154" s="130"/>
      <c r="E154" s="130"/>
    </row>
    <row r="155" spans="1:5" x14ac:dyDescent="0.25">
      <c r="A155" s="129"/>
      <c r="B155" s="130"/>
      <c r="C155" s="130"/>
      <c r="D155" s="130"/>
      <c r="E155" s="130"/>
    </row>
    <row r="156" spans="1:5" x14ac:dyDescent="0.25">
      <c r="A156" s="129"/>
      <c r="B156" s="130"/>
      <c r="C156" s="130"/>
      <c r="D156" s="130"/>
      <c r="E156" s="130"/>
    </row>
    <row r="157" spans="1:5" x14ac:dyDescent="0.25">
      <c r="A157" s="129"/>
      <c r="B157" s="130"/>
      <c r="C157" s="130"/>
      <c r="D157" s="130"/>
      <c r="E157" s="130"/>
    </row>
    <row r="158" spans="1:5" x14ac:dyDescent="0.25">
      <c r="A158" s="129"/>
      <c r="B158" s="130"/>
      <c r="C158" s="130"/>
      <c r="D158" s="130"/>
      <c r="E158" s="130"/>
    </row>
    <row r="159" spans="1:5" x14ac:dyDescent="0.25">
      <c r="A159" s="129"/>
      <c r="B159" s="130"/>
      <c r="C159" s="130"/>
      <c r="D159" s="130"/>
      <c r="E159" s="130"/>
    </row>
    <row r="160" spans="1:5" x14ac:dyDescent="0.25">
      <c r="A160" s="129"/>
      <c r="B160" s="130"/>
      <c r="C160" s="130"/>
      <c r="D160" s="130"/>
      <c r="E160" s="130"/>
    </row>
    <row r="161" spans="1:5" x14ac:dyDescent="0.25">
      <c r="A161" s="129"/>
      <c r="B161" s="130"/>
      <c r="C161" s="130"/>
      <c r="D161" s="130"/>
      <c r="E161" s="130"/>
    </row>
    <row r="162" spans="1:5" x14ac:dyDescent="0.25">
      <c r="A162" s="129"/>
      <c r="B162" s="130"/>
      <c r="C162" s="130"/>
      <c r="D162" s="130"/>
      <c r="E162" s="130"/>
    </row>
    <row r="163" spans="1:5" x14ac:dyDescent="0.25">
      <c r="A163" s="129"/>
      <c r="B163" s="130"/>
      <c r="C163" s="130"/>
      <c r="D163" s="130"/>
      <c r="E163" s="130"/>
    </row>
    <row r="164" spans="1:5" x14ac:dyDescent="0.25">
      <c r="A164" s="129"/>
      <c r="B164" s="130"/>
      <c r="C164" s="130"/>
      <c r="D164" s="130"/>
      <c r="E164" s="130"/>
    </row>
    <row r="165" spans="1:5" x14ac:dyDescent="0.25">
      <c r="A165" s="129"/>
      <c r="B165" s="130"/>
      <c r="C165" s="130"/>
      <c r="D165" s="130"/>
      <c r="E165" s="130"/>
    </row>
    <row r="166" spans="1:5" x14ac:dyDescent="0.25">
      <c r="A166" s="129"/>
      <c r="B166" s="130"/>
      <c r="C166" s="130"/>
      <c r="D166" s="130"/>
      <c r="E166" s="130"/>
    </row>
    <row r="167" spans="1:5" x14ac:dyDescent="0.25">
      <c r="A167" s="129"/>
      <c r="B167" s="130"/>
      <c r="C167" s="130"/>
      <c r="D167" s="130"/>
      <c r="E167" s="130"/>
    </row>
    <row r="168" spans="1:5" x14ac:dyDescent="0.25">
      <c r="A168" s="129"/>
      <c r="B168" s="130"/>
      <c r="C168" s="130"/>
      <c r="D168" s="130"/>
      <c r="E168" s="130"/>
    </row>
    <row r="169" spans="1:5" x14ac:dyDescent="0.25">
      <c r="A169" s="129"/>
      <c r="B169" s="130"/>
      <c r="C169" s="130"/>
      <c r="D169" s="130"/>
      <c r="E169" s="130"/>
    </row>
    <row r="170" spans="1:5" x14ac:dyDescent="0.25">
      <c r="A170" s="129"/>
      <c r="B170" s="130"/>
      <c r="C170" s="130"/>
      <c r="D170" s="130"/>
      <c r="E170" s="130"/>
    </row>
    <row r="171" spans="1:5" x14ac:dyDescent="0.25">
      <c r="A171" s="129"/>
      <c r="B171" s="130"/>
      <c r="C171" s="130"/>
      <c r="D171" s="130"/>
      <c r="E171" s="130"/>
    </row>
    <row r="172" spans="1:5" x14ac:dyDescent="0.25">
      <c r="A172" s="129"/>
      <c r="B172" s="130"/>
      <c r="C172" s="130"/>
      <c r="D172" s="130"/>
      <c r="E172" s="130"/>
    </row>
    <row r="173" spans="1:5" x14ac:dyDescent="0.25">
      <c r="A173" s="129"/>
      <c r="B173" s="130"/>
      <c r="C173" s="130"/>
      <c r="D173" s="130"/>
      <c r="E173" s="130"/>
    </row>
    <row r="174" spans="1:5" x14ac:dyDescent="0.25">
      <c r="A174" s="129"/>
      <c r="B174" s="130"/>
      <c r="C174" s="130"/>
      <c r="D174" s="130"/>
      <c r="E174" s="130"/>
    </row>
    <row r="175" spans="1:5" x14ac:dyDescent="0.25">
      <c r="A175" s="129"/>
      <c r="B175" s="130"/>
      <c r="C175" s="130"/>
      <c r="D175" s="130"/>
      <c r="E175" s="130"/>
    </row>
    <row r="176" spans="1:5" x14ac:dyDescent="0.25">
      <c r="A176" s="129"/>
      <c r="B176" s="130"/>
      <c r="C176" s="130"/>
      <c r="D176" s="130"/>
      <c r="E176" s="130"/>
    </row>
    <row r="177" spans="1:5" x14ac:dyDescent="0.25">
      <c r="A177" s="129"/>
      <c r="B177" s="130"/>
      <c r="C177" s="130"/>
      <c r="D177" s="130"/>
      <c r="E177" s="130"/>
    </row>
    <row r="178" spans="1:5" x14ac:dyDescent="0.25">
      <c r="A178" s="129"/>
      <c r="B178" s="130"/>
      <c r="C178" s="130"/>
      <c r="D178" s="130"/>
      <c r="E178" s="130"/>
    </row>
    <row r="179" spans="1:5" x14ac:dyDescent="0.25">
      <c r="A179" s="129"/>
      <c r="B179" s="130"/>
      <c r="C179" s="130"/>
      <c r="D179" s="130"/>
      <c r="E179" s="130"/>
    </row>
    <row r="180" spans="1:5" x14ac:dyDescent="0.25">
      <c r="A180" s="129"/>
      <c r="B180" s="130"/>
      <c r="C180" s="130"/>
      <c r="D180" s="130"/>
      <c r="E180" s="130"/>
    </row>
    <row r="181" spans="1:5" x14ac:dyDescent="0.25">
      <c r="A181" s="129"/>
      <c r="B181" s="130"/>
      <c r="C181" s="130"/>
      <c r="D181" s="130"/>
      <c r="E181" s="130"/>
    </row>
    <row r="182" spans="1:5" x14ac:dyDescent="0.25">
      <c r="A182" s="129"/>
      <c r="B182" s="130"/>
      <c r="C182" s="130"/>
      <c r="D182" s="130"/>
      <c r="E182" s="130"/>
    </row>
    <row r="183" spans="1:5" x14ac:dyDescent="0.25">
      <c r="A183" s="129"/>
      <c r="B183" s="130"/>
      <c r="C183" s="130"/>
      <c r="D183" s="130"/>
      <c r="E183" s="130"/>
    </row>
    <row r="184" spans="1:5" x14ac:dyDescent="0.25">
      <c r="A184" s="129"/>
      <c r="B184" s="130"/>
      <c r="C184" s="130"/>
      <c r="D184" s="130"/>
      <c r="E184" s="130"/>
    </row>
    <row r="185" spans="1:5" x14ac:dyDescent="0.25">
      <c r="A185" s="129"/>
      <c r="B185" s="130"/>
      <c r="C185" s="130"/>
      <c r="D185" s="130"/>
      <c r="E185" s="130"/>
    </row>
    <row r="186" spans="1:5" x14ac:dyDescent="0.25">
      <c r="A186" s="129"/>
      <c r="B186" s="130"/>
      <c r="C186" s="130"/>
      <c r="D186" s="130"/>
      <c r="E186" s="130"/>
    </row>
    <row r="187" spans="1:5" x14ac:dyDescent="0.25">
      <c r="A187" s="129"/>
      <c r="B187" s="130"/>
      <c r="C187" s="130"/>
      <c r="D187" s="130"/>
      <c r="E187" s="130"/>
    </row>
    <row r="188" spans="1:5" x14ac:dyDescent="0.25">
      <c r="A188" s="129"/>
      <c r="B188" s="130"/>
      <c r="C188" s="130"/>
      <c r="D188" s="130"/>
      <c r="E188" s="130"/>
    </row>
    <row r="189" spans="1:5" x14ac:dyDescent="0.25">
      <c r="A189" s="129"/>
      <c r="B189" s="130"/>
      <c r="C189" s="130"/>
      <c r="D189" s="130"/>
      <c r="E189" s="130"/>
    </row>
    <row r="190" spans="1:5" x14ac:dyDescent="0.25">
      <c r="A190" s="129"/>
      <c r="B190" s="130"/>
      <c r="C190" s="130"/>
      <c r="D190" s="130"/>
      <c r="E190" s="130"/>
    </row>
    <row r="191" spans="1:5" x14ac:dyDescent="0.25">
      <c r="A191" s="129"/>
      <c r="B191" s="130"/>
      <c r="C191" s="130"/>
      <c r="D191" s="130"/>
      <c r="E191" s="130"/>
    </row>
    <row r="192" spans="1:5" x14ac:dyDescent="0.25">
      <c r="A192" s="129"/>
      <c r="B192" s="130"/>
      <c r="C192" s="130"/>
      <c r="D192" s="130"/>
      <c r="E192" s="130"/>
    </row>
    <row r="193" spans="1:5" x14ac:dyDescent="0.25">
      <c r="A193" s="129"/>
      <c r="B193" s="130"/>
      <c r="C193" s="130"/>
      <c r="D193" s="130"/>
      <c r="E193" s="130"/>
    </row>
    <row r="194" spans="1:5" x14ac:dyDescent="0.25">
      <c r="A194" s="129"/>
      <c r="B194" s="130"/>
      <c r="C194" s="130"/>
      <c r="D194" s="130"/>
      <c r="E194" s="130"/>
    </row>
    <row r="195" spans="1:5" x14ac:dyDescent="0.25">
      <c r="A195" s="129"/>
      <c r="B195" s="130"/>
      <c r="C195" s="130"/>
      <c r="D195" s="130"/>
      <c r="E195" s="130"/>
    </row>
    <row r="196" spans="1:5" x14ac:dyDescent="0.25">
      <c r="A196" s="129"/>
      <c r="B196" s="130"/>
      <c r="C196" s="130"/>
      <c r="D196" s="130"/>
      <c r="E196" s="130"/>
    </row>
    <row r="197" spans="1:5" x14ac:dyDescent="0.25">
      <c r="A197" s="129"/>
      <c r="B197" s="130"/>
      <c r="C197" s="130"/>
      <c r="D197" s="130"/>
      <c r="E197" s="130"/>
    </row>
    <row r="198" spans="1:5" x14ac:dyDescent="0.25">
      <c r="A198" s="129"/>
      <c r="B198" s="130"/>
      <c r="C198" s="130"/>
      <c r="D198" s="130"/>
      <c r="E198" s="130"/>
    </row>
    <row r="199" spans="1:5" x14ac:dyDescent="0.25">
      <c r="A199" s="129"/>
      <c r="B199" s="130"/>
      <c r="C199" s="130"/>
      <c r="D199" s="130"/>
      <c r="E199" s="130"/>
    </row>
    <row r="200" spans="1:5" x14ac:dyDescent="0.25">
      <c r="A200" s="129"/>
      <c r="B200" s="130"/>
      <c r="C200" s="130"/>
      <c r="D200" s="130"/>
      <c r="E200" s="130"/>
    </row>
    <row r="201" spans="1:5" x14ac:dyDescent="0.25">
      <c r="A201" s="129"/>
      <c r="B201" s="130"/>
      <c r="C201" s="130"/>
      <c r="D201" s="130"/>
      <c r="E201" s="130"/>
    </row>
    <row r="202" spans="1:5" x14ac:dyDescent="0.25">
      <c r="A202" s="129"/>
      <c r="B202" s="130"/>
      <c r="C202" s="130"/>
      <c r="D202" s="130"/>
      <c r="E202" s="130"/>
    </row>
    <row r="203" spans="1:5" x14ac:dyDescent="0.25">
      <c r="A203" s="129"/>
      <c r="B203" s="130"/>
      <c r="C203" s="130"/>
      <c r="D203" s="130"/>
      <c r="E203" s="130"/>
    </row>
    <row r="204" spans="1:5" x14ac:dyDescent="0.25">
      <c r="A204" s="129"/>
      <c r="B204" s="130"/>
      <c r="C204" s="130"/>
      <c r="D204" s="130"/>
      <c r="E204" s="130"/>
    </row>
    <row r="205" spans="1:5" x14ac:dyDescent="0.25">
      <c r="A205" s="129"/>
      <c r="B205" s="130"/>
      <c r="C205" s="130"/>
      <c r="D205" s="130"/>
      <c r="E205" s="130"/>
    </row>
    <row r="206" spans="1:5" x14ac:dyDescent="0.25">
      <c r="A206" s="129"/>
      <c r="B206" s="130"/>
      <c r="C206" s="130"/>
      <c r="D206" s="130"/>
      <c r="E206" s="130"/>
    </row>
    <row r="207" spans="1:5" x14ac:dyDescent="0.25">
      <c r="A207" s="129"/>
      <c r="B207" s="130"/>
      <c r="C207" s="130"/>
      <c r="D207" s="130"/>
      <c r="E207" s="130"/>
    </row>
    <row r="208" spans="1:5" x14ac:dyDescent="0.25">
      <c r="A208" s="129"/>
      <c r="B208" s="130"/>
      <c r="C208" s="130"/>
      <c r="D208" s="130"/>
      <c r="E208" s="130"/>
    </row>
    <row r="209" spans="1:5" x14ac:dyDescent="0.25">
      <c r="A209" s="129"/>
      <c r="B209" s="130"/>
      <c r="C209" s="130"/>
      <c r="D209" s="130"/>
      <c r="E209" s="130"/>
    </row>
    <row r="210" spans="1:5" x14ac:dyDescent="0.25">
      <c r="A210" s="129"/>
      <c r="B210" s="130"/>
      <c r="C210" s="130"/>
      <c r="D210" s="130"/>
      <c r="E210" s="130"/>
    </row>
    <row r="211" spans="1:5" x14ac:dyDescent="0.25">
      <c r="A211" s="129"/>
      <c r="B211" s="130"/>
      <c r="C211" s="130"/>
      <c r="D211" s="130"/>
      <c r="E211" s="130"/>
    </row>
    <row r="212" spans="1:5" x14ac:dyDescent="0.25">
      <c r="A212" s="129"/>
      <c r="B212" s="130"/>
      <c r="C212" s="130"/>
      <c r="D212" s="130"/>
      <c r="E212" s="130"/>
    </row>
    <row r="213" spans="1:5" x14ac:dyDescent="0.25">
      <c r="A213" s="129"/>
      <c r="B213" s="130"/>
      <c r="C213" s="130"/>
      <c r="D213" s="130"/>
      <c r="E213" s="130"/>
    </row>
    <row r="214" spans="1:5" x14ac:dyDescent="0.25">
      <c r="A214" s="129"/>
      <c r="B214" s="130"/>
      <c r="C214" s="130"/>
      <c r="D214" s="130"/>
      <c r="E214" s="130"/>
    </row>
    <row r="215" spans="1:5" x14ac:dyDescent="0.25">
      <c r="A215" s="129"/>
      <c r="B215" s="130"/>
      <c r="C215" s="130"/>
      <c r="D215" s="130"/>
      <c r="E215" s="130"/>
    </row>
    <row r="216" spans="1:5" x14ac:dyDescent="0.25">
      <c r="A216" s="129"/>
      <c r="B216" s="130"/>
      <c r="C216" s="130"/>
      <c r="D216" s="130"/>
      <c r="E216" s="130"/>
    </row>
    <row r="217" spans="1:5" x14ac:dyDescent="0.25">
      <c r="A217" s="129"/>
      <c r="B217" s="130"/>
      <c r="C217" s="130"/>
      <c r="D217" s="130"/>
      <c r="E217" s="130"/>
    </row>
    <row r="218" spans="1:5" x14ac:dyDescent="0.25">
      <c r="A218" s="129"/>
      <c r="B218" s="130"/>
      <c r="C218" s="130"/>
      <c r="D218" s="130"/>
      <c r="E218" s="130"/>
    </row>
    <row r="219" spans="1:5" x14ac:dyDescent="0.25">
      <c r="A219" s="129"/>
      <c r="B219" s="130"/>
      <c r="C219" s="130"/>
      <c r="D219" s="130"/>
      <c r="E219" s="130"/>
    </row>
    <row r="220" spans="1:5" x14ac:dyDescent="0.25">
      <c r="A220" s="129"/>
      <c r="B220" s="130"/>
      <c r="C220" s="130"/>
      <c r="D220" s="130"/>
      <c r="E220" s="130"/>
    </row>
    <row r="221" spans="1:5" x14ac:dyDescent="0.25">
      <c r="A221" s="129"/>
      <c r="B221" s="130"/>
      <c r="C221" s="130"/>
      <c r="D221" s="130"/>
      <c r="E221" s="130"/>
    </row>
    <row r="222" spans="1:5" x14ac:dyDescent="0.25">
      <c r="A222" s="129"/>
      <c r="B222" s="130"/>
      <c r="C222" s="130"/>
      <c r="D222" s="130"/>
      <c r="E222" s="130"/>
    </row>
    <row r="223" spans="1:5" x14ac:dyDescent="0.25">
      <c r="A223" s="129"/>
      <c r="B223" s="130"/>
      <c r="C223" s="130"/>
      <c r="D223" s="130"/>
      <c r="E223" s="130"/>
    </row>
    <row r="224" spans="1:5" x14ac:dyDescent="0.25">
      <c r="A224" s="129"/>
      <c r="B224" s="130"/>
      <c r="C224" s="130"/>
      <c r="D224" s="130"/>
      <c r="E224" s="130"/>
    </row>
    <row r="225" spans="1:5" x14ac:dyDescent="0.25">
      <c r="A225" s="129"/>
      <c r="B225" s="130"/>
      <c r="C225" s="130"/>
      <c r="D225" s="130"/>
      <c r="E225" s="130"/>
    </row>
    <row r="226" spans="1:5" x14ac:dyDescent="0.25">
      <c r="A226" s="129"/>
      <c r="B226" s="130"/>
      <c r="C226" s="130"/>
      <c r="D226" s="130"/>
      <c r="E226" s="130"/>
    </row>
    <row r="227" spans="1:5" x14ac:dyDescent="0.25">
      <c r="A227" s="129"/>
      <c r="B227" s="130"/>
      <c r="C227" s="130"/>
      <c r="D227" s="130"/>
      <c r="E227" s="130"/>
    </row>
    <row r="228" spans="1:5" x14ac:dyDescent="0.25">
      <c r="A228" s="129"/>
      <c r="B228" s="130"/>
      <c r="C228" s="130"/>
      <c r="D228" s="130"/>
      <c r="E228" s="130"/>
    </row>
    <row r="229" spans="1:5" x14ac:dyDescent="0.25">
      <c r="A229" s="129"/>
      <c r="B229" s="130"/>
      <c r="C229" s="130"/>
      <c r="D229" s="130"/>
      <c r="E229" s="130"/>
    </row>
    <row r="230" spans="1:5" x14ac:dyDescent="0.25">
      <c r="A230" s="129"/>
      <c r="B230" s="130"/>
      <c r="C230" s="130"/>
      <c r="D230" s="130"/>
      <c r="E230" s="130"/>
    </row>
    <row r="231" spans="1:5" x14ac:dyDescent="0.25">
      <c r="A231" s="129"/>
      <c r="B231" s="130"/>
      <c r="C231" s="130"/>
      <c r="D231" s="130"/>
      <c r="E231" s="130"/>
    </row>
    <row r="232" spans="1:5" x14ac:dyDescent="0.25">
      <c r="A232" s="129"/>
      <c r="B232" s="130"/>
      <c r="C232" s="130"/>
      <c r="D232" s="130"/>
      <c r="E232" s="130"/>
    </row>
    <row r="233" spans="1:5" x14ac:dyDescent="0.25">
      <c r="A233" s="129"/>
      <c r="B233" s="130"/>
      <c r="C233" s="130"/>
      <c r="D233" s="130"/>
      <c r="E233" s="130"/>
    </row>
    <row r="234" spans="1:5" x14ac:dyDescent="0.25">
      <c r="A234" s="129"/>
      <c r="B234" s="130"/>
      <c r="C234" s="130"/>
      <c r="D234" s="130"/>
      <c r="E234" s="130"/>
    </row>
    <row r="235" spans="1:5" x14ac:dyDescent="0.25">
      <c r="A235" s="129"/>
      <c r="B235" s="130"/>
      <c r="C235" s="130"/>
      <c r="D235" s="130"/>
      <c r="E235" s="130"/>
    </row>
    <row r="236" spans="1:5" x14ac:dyDescent="0.25">
      <c r="A236" s="129"/>
      <c r="B236" s="130"/>
      <c r="C236" s="130"/>
      <c r="D236" s="130"/>
      <c r="E236" s="130"/>
    </row>
    <row r="237" spans="1:5" x14ac:dyDescent="0.25">
      <c r="A237" s="129"/>
      <c r="B237" s="130"/>
      <c r="C237" s="130"/>
      <c r="D237" s="130"/>
      <c r="E237" s="130"/>
    </row>
    <row r="238" spans="1:5" x14ac:dyDescent="0.25">
      <c r="A238" s="129"/>
      <c r="B238" s="130"/>
      <c r="C238" s="130"/>
      <c r="D238" s="130"/>
      <c r="E238" s="130"/>
    </row>
    <row r="239" spans="1:5" x14ac:dyDescent="0.25">
      <c r="A239" s="129"/>
      <c r="B239" s="130"/>
      <c r="C239" s="130"/>
      <c r="D239" s="130"/>
      <c r="E239" s="130"/>
    </row>
    <row r="240" spans="1:5" x14ac:dyDescent="0.25">
      <c r="A240" s="129"/>
      <c r="B240" s="130"/>
      <c r="C240" s="130"/>
      <c r="D240" s="130"/>
      <c r="E240" s="130"/>
    </row>
    <row r="241" spans="1:5" x14ac:dyDescent="0.25">
      <c r="A241" s="129"/>
      <c r="B241" s="130"/>
      <c r="C241" s="130"/>
      <c r="D241" s="130"/>
      <c r="E241" s="130"/>
    </row>
    <row r="242" spans="1:5" x14ac:dyDescent="0.25">
      <c r="A242" s="129"/>
      <c r="B242" s="130"/>
      <c r="C242" s="130"/>
      <c r="D242" s="130"/>
      <c r="E242" s="130"/>
    </row>
    <row r="243" spans="1:5" x14ac:dyDescent="0.25">
      <c r="A243" s="129"/>
      <c r="B243" s="130"/>
      <c r="C243" s="130"/>
      <c r="D243" s="130"/>
      <c r="E243" s="130"/>
    </row>
    <row r="244" spans="1:5" x14ac:dyDescent="0.25">
      <c r="A244" s="129"/>
      <c r="B244" s="130"/>
      <c r="C244" s="130"/>
      <c r="D244" s="130"/>
      <c r="E244" s="130"/>
    </row>
    <row r="245" spans="1:5" x14ac:dyDescent="0.25">
      <c r="A245" s="129"/>
      <c r="B245" s="130"/>
      <c r="C245" s="130"/>
      <c r="D245" s="130"/>
      <c r="E245" s="130"/>
    </row>
    <row r="246" spans="1:5" x14ac:dyDescent="0.25">
      <c r="A246" s="129"/>
      <c r="B246" s="130"/>
      <c r="C246" s="130"/>
      <c r="D246" s="130"/>
      <c r="E246" s="130"/>
    </row>
    <row r="247" spans="1:5" x14ac:dyDescent="0.25">
      <c r="A247" s="129"/>
      <c r="B247" s="130"/>
      <c r="C247" s="130"/>
      <c r="D247" s="130"/>
      <c r="E247" s="130"/>
    </row>
    <row r="248" spans="1:5" x14ac:dyDescent="0.25">
      <c r="A248" s="129"/>
      <c r="B248" s="130"/>
      <c r="C248" s="130"/>
      <c r="D248" s="130"/>
      <c r="E248" s="130"/>
    </row>
    <row r="249" spans="1:5" x14ac:dyDescent="0.25">
      <c r="A249" s="129"/>
      <c r="B249" s="130"/>
      <c r="C249" s="130"/>
      <c r="D249" s="130"/>
      <c r="E249" s="130"/>
    </row>
    <row r="250" spans="1:5" x14ac:dyDescent="0.25">
      <c r="A250" s="129"/>
      <c r="B250" s="130"/>
      <c r="C250" s="130"/>
      <c r="D250" s="130"/>
      <c r="E250" s="130"/>
    </row>
    <row r="251" spans="1:5" x14ac:dyDescent="0.25">
      <c r="A251" s="129"/>
      <c r="B251" s="130"/>
      <c r="C251" s="130"/>
      <c r="D251" s="130"/>
      <c r="E251" s="130"/>
    </row>
    <row r="252" spans="1:5" x14ac:dyDescent="0.25">
      <c r="A252" s="129"/>
      <c r="B252" s="130"/>
      <c r="C252" s="130"/>
      <c r="D252" s="130"/>
      <c r="E252" s="130"/>
    </row>
    <row r="253" spans="1:5" x14ac:dyDescent="0.25">
      <c r="A253" s="129"/>
      <c r="B253" s="130"/>
      <c r="C253" s="130"/>
      <c r="D253" s="130"/>
      <c r="E253" s="130"/>
    </row>
    <row r="254" spans="1:5" x14ac:dyDescent="0.25">
      <c r="A254" s="129"/>
      <c r="B254" s="130"/>
      <c r="C254" s="130"/>
      <c r="D254" s="130"/>
      <c r="E254" s="130"/>
    </row>
    <row r="255" spans="1:5" x14ac:dyDescent="0.25">
      <c r="A255" s="129"/>
      <c r="B255" s="130"/>
      <c r="C255" s="130"/>
      <c r="D255" s="130"/>
      <c r="E255" s="130"/>
    </row>
    <row r="256" spans="1:5" x14ac:dyDescent="0.25">
      <c r="A256" s="129"/>
      <c r="B256" s="130"/>
      <c r="C256" s="130"/>
      <c r="D256" s="130"/>
      <c r="E256" s="130"/>
    </row>
    <row r="257" spans="1:5" x14ac:dyDescent="0.25">
      <c r="A257" s="129"/>
      <c r="B257" s="130"/>
      <c r="C257" s="130"/>
      <c r="D257" s="130"/>
      <c r="E257" s="130"/>
    </row>
    <row r="258" spans="1:5" x14ac:dyDescent="0.25">
      <c r="A258" s="129"/>
      <c r="B258" s="130"/>
      <c r="C258" s="130"/>
      <c r="D258" s="130"/>
      <c r="E258" s="130"/>
    </row>
    <row r="259" spans="1:5" x14ac:dyDescent="0.25">
      <c r="A259" s="129"/>
      <c r="B259" s="130"/>
      <c r="C259" s="130"/>
      <c r="D259" s="130"/>
      <c r="E259" s="130"/>
    </row>
    <row r="260" spans="1:5" x14ac:dyDescent="0.25">
      <c r="A260" s="129"/>
      <c r="B260" s="130"/>
      <c r="C260" s="130"/>
      <c r="D260" s="130"/>
      <c r="E260" s="130"/>
    </row>
    <row r="261" spans="1:5" x14ac:dyDescent="0.25">
      <c r="A261" s="129"/>
      <c r="B261" s="130"/>
      <c r="C261" s="130"/>
      <c r="D261" s="130"/>
      <c r="E261" s="130"/>
    </row>
    <row r="262" spans="1:5" x14ac:dyDescent="0.25">
      <c r="A262" s="129"/>
      <c r="B262" s="130"/>
      <c r="C262" s="130"/>
      <c r="D262" s="130"/>
      <c r="E262" s="130"/>
    </row>
    <row r="263" spans="1:5" x14ac:dyDescent="0.25">
      <c r="A263" s="129"/>
      <c r="B263" s="130"/>
      <c r="C263" s="130"/>
      <c r="D263" s="130"/>
      <c r="E263" s="130"/>
    </row>
    <row r="264" spans="1:5" x14ac:dyDescent="0.25">
      <c r="A264" s="129"/>
      <c r="B264" s="130"/>
      <c r="C264" s="130"/>
      <c r="D264" s="130"/>
      <c r="E264" s="130"/>
    </row>
    <row r="265" spans="1:5" x14ac:dyDescent="0.25">
      <c r="A265" s="129"/>
      <c r="B265" s="130"/>
      <c r="C265" s="130"/>
      <c r="D265" s="130"/>
      <c r="E265" s="130"/>
    </row>
    <row r="266" spans="1:5" x14ac:dyDescent="0.25">
      <c r="A266" s="129"/>
      <c r="B266" s="130"/>
      <c r="C266" s="130"/>
      <c r="D266" s="130"/>
      <c r="E266" s="130"/>
    </row>
    <row r="267" spans="1:5" x14ac:dyDescent="0.25">
      <c r="A267" s="129"/>
      <c r="B267" s="130"/>
      <c r="C267" s="130"/>
      <c r="D267" s="130"/>
      <c r="E267" s="130"/>
    </row>
    <row r="268" spans="1:5" x14ac:dyDescent="0.25">
      <c r="A268" s="129"/>
      <c r="B268" s="130"/>
      <c r="C268" s="130"/>
      <c r="D268" s="130"/>
      <c r="E268" s="130"/>
    </row>
    <row r="269" spans="1:5" x14ac:dyDescent="0.25">
      <c r="A269" s="129"/>
      <c r="B269" s="130"/>
      <c r="C269" s="130"/>
      <c r="D269" s="130"/>
      <c r="E269" s="130"/>
    </row>
    <row r="270" spans="1:5" x14ac:dyDescent="0.25">
      <c r="A270" s="129"/>
      <c r="B270" s="130"/>
      <c r="C270" s="130"/>
      <c r="D270" s="130"/>
      <c r="E270" s="130"/>
    </row>
    <row r="271" spans="1:5" x14ac:dyDescent="0.25">
      <c r="A271" s="129"/>
      <c r="B271" s="130"/>
      <c r="C271" s="130"/>
      <c r="D271" s="130"/>
      <c r="E271" s="130"/>
    </row>
    <row r="272" spans="1:5" x14ac:dyDescent="0.25">
      <c r="A272" s="129"/>
      <c r="B272" s="130"/>
      <c r="C272" s="130"/>
      <c r="D272" s="130"/>
      <c r="E272" s="130"/>
    </row>
    <row r="273" spans="1:5" x14ac:dyDescent="0.25">
      <c r="A273" s="129"/>
      <c r="B273" s="130"/>
      <c r="C273" s="130"/>
      <c r="D273" s="130"/>
      <c r="E273" s="130"/>
    </row>
    <row r="274" spans="1:5" x14ac:dyDescent="0.25">
      <c r="A274" s="129"/>
      <c r="B274" s="130"/>
      <c r="C274" s="130"/>
      <c r="D274" s="130"/>
      <c r="E274" s="130"/>
    </row>
    <row r="275" spans="1:5" x14ac:dyDescent="0.25">
      <c r="A275" s="129"/>
      <c r="B275" s="130"/>
      <c r="C275" s="130"/>
      <c r="D275" s="130"/>
      <c r="E275" s="130"/>
    </row>
    <row r="276" spans="1:5" x14ac:dyDescent="0.25">
      <c r="A276" s="129"/>
      <c r="B276" s="130"/>
      <c r="C276" s="130"/>
      <c r="D276" s="130"/>
      <c r="E276" s="130"/>
    </row>
    <row r="277" spans="1:5" x14ac:dyDescent="0.25">
      <c r="A277" s="129"/>
      <c r="B277" s="130"/>
      <c r="C277" s="130"/>
      <c r="D277" s="130"/>
      <c r="E277" s="130"/>
    </row>
    <row r="278" spans="1:5" x14ac:dyDescent="0.25">
      <c r="A278" s="129"/>
      <c r="B278" s="130"/>
      <c r="C278" s="130"/>
      <c r="D278" s="130"/>
      <c r="E278" s="130"/>
    </row>
    <row r="279" spans="1:5" x14ac:dyDescent="0.25">
      <c r="A279" s="129"/>
      <c r="B279" s="130"/>
      <c r="C279" s="130"/>
      <c r="D279" s="130"/>
      <c r="E279" s="130"/>
    </row>
    <row r="280" spans="1:5" x14ac:dyDescent="0.25">
      <c r="A280" s="129"/>
      <c r="B280" s="130"/>
      <c r="C280" s="130"/>
      <c r="D280" s="130"/>
      <c r="E280" s="130"/>
    </row>
    <row r="281" spans="1:5" x14ac:dyDescent="0.25">
      <c r="A281" s="129"/>
      <c r="B281" s="130"/>
      <c r="C281" s="130"/>
      <c r="D281" s="130"/>
      <c r="E281" s="130"/>
    </row>
    <row r="282" spans="1:5" x14ac:dyDescent="0.25">
      <c r="A282" s="129"/>
      <c r="B282" s="130"/>
      <c r="C282" s="130"/>
      <c r="D282" s="130"/>
      <c r="E282" s="130"/>
    </row>
    <row r="283" spans="1:5" x14ac:dyDescent="0.25">
      <c r="A283" s="129"/>
      <c r="B283" s="130"/>
      <c r="C283" s="130"/>
      <c r="D283" s="130"/>
      <c r="E283" s="130"/>
    </row>
    <row r="284" spans="1:5" x14ac:dyDescent="0.25">
      <c r="A284" s="129"/>
      <c r="B284" s="130"/>
      <c r="C284" s="130"/>
      <c r="D284" s="130"/>
      <c r="E284" s="130"/>
    </row>
    <row r="285" spans="1:5" x14ac:dyDescent="0.25">
      <c r="A285" s="129"/>
      <c r="B285" s="130"/>
      <c r="C285" s="130"/>
      <c r="D285" s="130"/>
      <c r="E285" s="130"/>
    </row>
    <row r="286" spans="1:5" x14ac:dyDescent="0.25">
      <c r="A286" s="129"/>
      <c r="B286" s="130"/>
      <c r="C286" s="130"/>
      <c r="D286" s="130"/>
      <c r="E286" s="130"/>
    </row>
    <row r="287" spans="1:5" x14ac:dyDescent="0.25">
      <c r="A287" s="129"/>
      <c r="B287" s="130"/>
      <c r="C287" s="130"/>
      <c r="D287" s="130"/>
      <c r="E287" s="130"/>
    </row>
    <row r="288" spans="1:5" x14ac:dyDescent="0.25">
      <c r="A288" s="129"/>
      <c r="B288" s="130"/>
      <c r="C288" s="130"/>
      <c r="D288" s="130"/>
      <c r="E288" s="130"/>
    </row>
    <row r="289" spans="1:5" x14ac:dyDescent="0.25">
      <c r="A289" s="129"/>
      <c r="B289" s="130"/>
      <c r="C289" s="130"/>
      <c r="D289" s="130"/>
      <c r="E289" s="130"/>
    </row>
    <row r="290" spans="1:5" x14ac:dyDescent="0.25">
      <c r="A290" s="129"/>
      <c r="B290" s="130"/>
      <c r="C290" s="130"/>
      <c r="D290" s="130"/>
      <c r="E290" s="130"/>
    </row>
    <row r="291" spans="1:5" x14ac:dyDescent="0.25">
      <c r="A291" s="129"/>
      <c r="B291" s="130"/>
      <c r="C291" s="130"/>
      <c r="D291" s="130"/>
      <c r="E291" s="130"/>
    </row>
    <row r="292" spans="1:5" x14ac:dyDescent="0.25">
      <c r="A292" s="129"/>
      <c r="B292" s="130"/>
      <c r="C292" s="130"/>
      <c r="D292" s="130"/>
      <c r="E292" s="130"/>
    </row>
    <row r="293" spans="1:5" x14ac:dyDescent="0.25">
      <c r="A293" s="129"/>
      <c r="B293" s="130"/>
      <c r="C293" s="130"/>
      <c r="D293" s="130"/>
      <c r="E293" s="130"/>
    </row>
    <row r="294" spans="1:5" x14ac:dyDescent="0.25">
      <c r="A294" s="129"/>
      <c r="B294" s="130"/>
      <c r="C294" s="130"/>
      <c r="D294" s="130"/>
      <c r="E294" s="130"/>
    </row>
    <row r="295" spans="1:5" x14ac:dyDescent="0.25">
      <c r="A295" s="129"/>
      <c r="B295" s="130"/>
      <c r="C295" s="130"/>
      <c r="D295" s="130"/>
      <c r="E295" s="130"/>
    </row>
    <row r="296" spans="1:5" x14ac:dyDescent="0.25">
      <c r="A296" s="129"/>
      <c r="B296" s="130"/>
      <c r="C296" s="130"/>
      <c r="D296" s="130"/>
      <c r="E296" s="130"/>
    </row>
    <row r="297" spans="1:5" x14ac:dyDescent="0.25">
      <c r="A297" s="129"/>
      <c r="B297" s="130"/>
      <c r="C297" s="130"/>
      <c r="D297" s="130"/>
      <c r="E297" s="130"/>
    </row>
    <row r="298" spans="1:5" x14ac:dyDescent="0.25">
      <c r="A298" s="129"/>
      <c r="B298" s="130"/>
      <c r="C298" s="130"/>
      <c r="D298" s="130"/>
      <c r="E298" s="130"/>
    </row>
    <row r="299" spans="1:5" x14ac:dyDescent="0.25">
      <c r="A299" s="129"/>
      <c r="B299" s="130"/>
      <c r="C299" s="130"/>
      <c r="D299" s="130"/>
      <c r="E299" s="130"/>
    </row>
    <row r="300" spans="1:5" x14ac:dyDescent="0.25">
      <c r="A300" s="129"/>
      <c r="B300" s="130"/>
      <c r="C300" s="130"/>
      <c r="D300" s="130"/>
      <c r="E300" s="130"/>
    </row>
    <row r="301" spans="1:5" x14ac:dyDescent="0.25">
      <c r="A301" s="129"/>
      <c r="B301" s="130"/>
      <c r="C301" s="130"/>
      <c r="D301" s="130"/>
      <c r="E301" s="130"/>
    </row>
    <row r="302" spans="1:5" x14ac:dyDescent="0.25">
      <c r="A302" s="129"/>
      <c r="B302" s="130"/>
      <c r="C302" s="130"/>
      <c r="D302" s="130"/>
      <c r="E302" s="130"/>
    </row>
    <row r="303" spans="1:5" x14ac:dyDescent="0.25">
      <c r="A303" s="129"/>
      <c r="B303" s="130"/>
      <c r="C303" s="130"/>
      <c r="D303" s="130"/>
      <c r="E303" s="130"/>
    </row>
    <row r="304" spans="1:5" x14ac:dyDescent="0.25">
      <c r="A304" s="129"/>
      <c r="B304" s="130"/>
      <c r="C304" s="130"/>
      <c r="D304" s="130"/>
      <c r="E304" s="130"/>
    </row>
    <row r="305" spans="1:5" x14ac:dyDescent="0.25">
      <c r="A305" s="129"/>
      <c r="B305" s="130"/>
      <c r="C305" s="130"/>
      <c r="D305" s="130"/>
      <c r="E305" s="130"/>
    </row>
    <row r="306" spans="1:5" x14ac:dyDescent="0.25">
      <c r="A306" s="129"/>
      <c r="B306" s="130"/>
      <c r="C306" s="130"/>
      <c r="D306" s="130"/>
      <c r="E306" s="130"/>
    </row>
    <row r="307" spans="1:5" x14ac:dyDescent="0.25">
      <c r="A307" s="129"/>
      <c r="B307" s="130"/>
      <c r="C307" s="130"/>
      <c r="D307" s="130"/>
      <c r="E307" s="130"/>
    </row>
    <row r="308" spans="1:5" x14ac:dyDescent="0.25">
      <c r="A308" s="129"/>
      <c r="B308" s="130"/>
      <c r="C308" s="130"/>
      <c r="D308" s="130"/>
      <c r="E308" s="130"/>
    </row>
    <row r="309" spans="1:5" x14ac:dyDescent="0.25">
      <c r="A309" s="129"/>
      <c r="B309" s="130"/>
      <c r="C309" s="130"/>
      <c r="D309" s="130"/>
      <c r="E309" s="130"/>
    </row>
    <row r="310" spans="1:5" x14ac:dyDescent="0.25">
      <c r="A310" s="129"/>
      <c r="B310" s="130"/>
      <c r="C310" s="130"/>
      <c r="D310" s="130"/>
      <c r="E310" s="130"/>
    </row>
    <row r="311" spans="1:5" x14ac:dyDescent="0.25">
      <c r="A311" s="129"/>
      <c r="B311" s="130"/>
      <c r="C311" s="130"/>
      <c r="D311" s="130"/>
      <c r="E311" s="130"/>
    </row>
    <row r="312" spans="1:5" x14ac:dyDescent="0.25">
      <c r="A312" s="129"/>
      <c r="B312" s="130"/>
      <c r="C312" s="130"/>
      <c r="D312" s="130"/>
      <c r="E312" s="130"/>
    </row>
    <row r="313" spans="1:5" x14ac:dyDescent="0.25">
      <c r="A313" s="129"/>
      <c r="B313" s="130"/>
      <c r="C313" s="130"/>
      <c r="D313" s="130"/>
      <c r="E313" s="130"/>
    </row>
    <row r="314" spans="1:5" x14ac:dyDescent="0.25">
      <c r="A314" s="129"/>
      <c r="B314" s="130"/>
      <c r="C314" s="130"/>
      <c r="D314" s="130"/>
      <c r="E314" s="130"/>
    </row>
    <row r="315" spans="1:5" x14ac:dyDescent="0.25">
      <c r="A315" s="129"/>
      <c r="B315" s="130"/>
      <c r="C315" s="130"/>
      <c r="D315" s="130"/>
      <c r="E315" s="130"/>
    </row>
    <row r="316" spans="1:5" x14ac:dyDescent="0.25">
      <c r="A316" s="129"/>
      <c r="B316" s="130"/>
      <c r="C316" s="130"/>
      <c r="D316" s="130"/>
      <c r="E316" s="130"/>
    </row>
    <row r="317" spans="1:5" x14ac:dyDescent="0.25">
      <c r="A317" s="129"/>
      <c r="B317" s="130"/>
      <c r="C317" s="130"/>
      <c r="D317" s="130"/>
      <c r="E317" s="130"/>
    </row>
    <row r="318" spans="1:5" x14ac:dyDescent="0.25">
      <c r="A318" s="129"/>
      <c r="B318" s="130"/>
      <c r="C318" s="130"/>
      <c r="D318" s="130"/>
      <c r="E318" s="130"/>
    </row>
    <row r="319" spans="1:5" x14ac:dyDescent="0.25">
      <c r="A319" s="129"/>
      <c r="B319" s="130"/>
      <c r="C319" s="130"/>
      <c r="D319" s="130"/>
      <c r="E319" s="130"/>
    </row>
    <row r="320" spans="1:5" x14ac:dyDescent="0.25">
      <c r="A320" s="129"/>
      <c r="B320" s="130"/>
      <c r="C320" s="130"/>
      <c r="D320" s="130"/>
      <c r="E320" s="130"/>
    </row>
    <row r="321" spans="1:5" x14ac:dyDescent="0.25">
      <c r="A321" s="129"/>
      <c r="B321" s="130"/>
      <c r="C321" s="130"/>
      <c r="D321" s="130"/>
      <c r="E321" s="130"/>
    </row>
    <row r="322" spans="1:5" x14ac:dyDescent="0.25">
      <c r="A322" s="129"/>
      <c r="B322" s="130"/>
      <c r="C322" s="130"/>
      <c r="D322" s="130"/>
      <c r="E322" s="130"/>
    </row>
    <row r="323" spans="1:5" x14ac:dyDescent="0.25">
      <c r="A323" s="129"/>
      <c r="B323" s="130"/>
      <c r="C323" s="130"/>
      <c r="D323" s="130"/>
      <c r="E323" s="130"/>
    </row>
    <row r="324" spans="1:5" x14ac:dyDescent="0.25">
      <c r="A324" s="129"/>
      <c r="B324" s="130"/>
      <c r="C324" s="130"/>
      <c r="D324" s="130"/>
      <c r="E324" s="130"/>
    </row>
    <row r="325" spans="1:5" x14ac:dyDescent="0.25">
      <c r="A325" s="129"/>
      <c r="B325" s="130"/>
      <c r="C325" s="130"/>
      <c r="D325" s="130"/>
      <c r="E325" s="130"/>
    </row>
    <row r="326" spans="1:5" x14ac:dyDescent="0.25">
      <c r="A326" s="129"/>
      <c r="B326" s="130"/>
      <c r="C326" s="130"/>
      <c r="D326" s="130"/>
      <c r="E326" s="130"/>
    </row>
    <row r="327" spans="1:5" x14ac:dyDescent="0.25">
      <c r="A327" s="129"/>
      <c r="B327" s="130"/>
      <c r="C327" s="130"/>
      <c r="D327" s="130"/>
      <c r="E327" s="130"/>
    </row>
    <row r="328" spans="1:5" x14ac:dyDescent="0.25">
      <c r="A328" s="129"/>
      <c r="B328" s="130"/>
      <c r="C328" s="130"/>
      <c r="D328" s="130"/>
      <c r="E328" s="130"/>
    </row>
    <row r="329" spans="1:5" x14ac:dyDescent="0.25">
      <c r="A329" s="129"/>
      <c r="B329" s="130"/>
      <c r="C329" s="130"/>
      <c r="D329" s="130"/>
      <c r="E329" s="130"/>
    </row>
    <row r="330" spans="1:5" x14ac:dyDescent="0.25">
      <c r="A330" s="129"/>
      <c r="B330" s="130"/>
      <c r="C330" s="130"/>
      <c r="D330" s="130"/>
      <c r="E330" s="130"/>
    </row>
    <row r="331" spans="1:5" x14ac:dyDescent="0.25">
      <c r="A331" s="129"/>
      <c r="B331" s="130"/>
      <c r="C331" s="130"/>
      <c r="D331" s="130"/>
      <c r="E331" s="130"/>
    </row>
    <row r="332" spans="1:5" x14ac:dyDescent="0.25">
      <c r="A332" s="129"/>
      <c r="B332" s="130"/>
      <c r="C332" s="130"/>
      <c r="D332" s="130"/>
      <c r="E332" s="130"/>
    </row>
    <row r="333" spans="1:5" x14ac:dyDescent="0.25">
      <c r="A333" s="129"/>
      <c r="B333" s="130"/>
      <c r="C333" s="130"/>
      <c r="D333" s="130"/>
      <c r="E333" s="130"/>
    </row>
    <row r="334" spans="1:5" x14ac:dyDescent="0.25">
      <c r="A334" s="129"/>
      <c r="B334" s="130"/>
      <c r="C334" s="130"/>
      <c r="D334" s="130"/>
      <c r="E334" s="130"/>
    </row>
    <row r="335" spans="1:5" x14ac:dyDescent="0.25">
      <c r="A335" s="129"/>
      <c r="B335" s="130"/>
      <c r="C335" s="130"/>
      <c r="D335" s="130"/>
      <c r="E335" s="130"/>
    </row>
    <row r="336" spans="1:5" x14ac:dyDescent="0.25">
      <c r="A336" s="129"/>
      <c r="B336" s="130"/>
      <c r="C336" s="130"/>
      <c r="D336" s="130"/>
      <c r="E336" s="130"/>
    </row>
    <row r="337" spans="1:5" x14ac:dyDescent="0.25">
      <c r="A337" s="129"/>
      <c r="B337" s="130"/>
      <c r="C337" s="130"/>
      <c r="D337" s="130"/>
      <c r="E337" s="130"/>
    </row>
    <row r="338" spans="1:5" x14ac:dyDescent="0.25">
      <c r="A338" s="129"/>
      <c r="B338" s="130"/>
      <c r="C338" s="130"/>
      <c r="D338" s="130"/>
      <c r="E338" s="130"/>
    </row>
    <row r="339" spans="1:5" x14ac:dyDescent="0.25">
      <c r="A339" s="129"/>
      <c r="B339" s="130"/>
      <c r="C339" s="130"/>
      <c r="D339" s="130"/>
      <c r="E339" s="130"/>
    </row>
    <row r="340" spans="1:5" x14ac:dyDescent="0.25">
      <c r="A340" s="129"/>
      <c r="B340" s="130"/>
      <c r="C340" s="130"/>
      <c r="D340" s="130"/>
      <c r="E340" s="130"/>
    </row>
    <row r="341" spans="1:5" x14ac:dyDescent="0.25">
      <c r="A341" s="129"/>
      <c r="B341" s="130"/>
      <c r="C341" s="130"/>
      <c r="D341" s="130"/>
      <c r="E341" s="130"/>
    </row>
    <row r="342" spans="1:5" x14ac:dyDescent="0.25">
      <c r="A342" s="129"/>
      <c r="B342" s="130"/>
      <c r="C342" s="130"/>
      <c r="D342" s="130"/>
      <c r="E342" s="130"/>
    </row>
    <row r="343" spans="1:5" x14ac:dyDescent="0.25">
      <c r="A343" s="129"/>
      <c r="B343" s="130"/>
      <c r="C343" s="130"/>
      <c r="D343" s="130"/>
      <c r="E343" s="130"/>
    </row>
    <row r="344" spans="1:5" x14ac:dyDescent="0.25">
      <c r="A344" s="129"/>
      <c r="B344" s="130"/>
      <c r="C344" s="130"/>
      <c r="D344" s="130"/>
      <c r="E344" s="130"/>
    </row>
    <row r="345" spans="1:5" x14ac:dyDescent="0.25">
      <c r="A345" s="129"/>
      <c r="B345" s="130"/>
      <c r="C345" s="130"/>
      <c r="D345" s="130"/>
      <c r="E345" s="130"/>
    </row>
    <row r="346" spans="1:5" x14ac:dyDescent="0.25">
      <c r="A346" s="129"/>
      <c r="B346" s="130"/>
      <c r="C346" s="130"/>
      <c r="D346" s="130"/>
      <c r="E346" s="130"/>
    </row>
    <row r="347" spans="1:5" x14ac:dyDescent="0.25">
      <c r="A347" s="129"/>
      <c r="B347" s="130"/>
      <c r="C347" s="130"/>
      <c r="D347" s="130"/>
      <c r="E347" s="130"/>
    </row>
    <row r="348" spans="1:5" x14ac:dyDescent="0.25">
      <c r="A348" s="129"/>
      <c r="B348" s="130"/>
      <c r="C348" s="130"/>
      <c r="D348" s="130"/>
      <c r="E348" s="130"/>
    </row>
    <row r="349" spans="1:5" x14ac:dyDescent="0.25">
      <c r="A349" s="129"/>
      <c r="B349" s="130"/>
      <c r="C349" s="130"/>
      <c r="D349" s="130"/>
      <c r="E349" s="130"/>
    </row>
    <row r="350" spans="1:5" x14ac:dyDescent="0.25">
      <c r="A350" s="129"/>
      <c r="B350" s="130"/>
      <c r="C350" s="130"/>
      <c r="D350" s="130"/>
      <c r="E350" s="130"/>
    </row>
    <row r="351" spans="1:5" x14ac:dyDescent="0.25">
      <c r="A351" s="129"/>
      <c r="B351" s="130"/>
      <c r="C351" s="130"/>
      <c r="D351" s="130"/>
      <c r="E351" s="130"/>
    </row>
    <row r="352" spans="1:5" x14ac:dyDescent="0.25">
      <c r="A352" s="129"/>
      <c r="B352" s="130"/>
      <c r="C352" s="130"/>
      <c r="D352" s="130"/>
      <c r="E352" s="130"/>
    </row>
    <row r="353" spans="1:5" x14ac:dyDescent="0.25">
      <c r="A353" s="129"/>
      <c r="B353" s="130"/>
      <c r="C353" s="130"/>
      <c r="D353" s="130"/>
      <c r="E353" s="130"/>
    </row>
    <row r="354" spans="1:5" x14ac:dyDescent="0.25">
      <c r="A354" s="129"/>
      <c r="B354" s="130"/>
      <c r="C354" s="130"/>
      <c r="D354" s="130"/>
      <c r="E354" s="130"/>
    </row>
    <row r="355" spans="1:5" x14ac:dyDescent="0.25">
      <c r="A355" s="129"/>
      <c r="B355" s="130"/>
      <c r="C355" s="130"/>
      <c r="D355" s="130"/>
      <c r="E355" s="130"/>
    </row>
    <row r="356" spans="1:5" x14ac:dyDescent="0.25">
      <c r="A356" s="129"/>
      <c r="B356" s="130"/>
      <c r="C356" s="130"/>
      <c r="D356" s="130"/>
      <c r="E356" s="130"/>
    </row>
    <row r="357" spans="1:5" x14ac:dyDescent="0.25">
      <c r="A357" s="129"/>
      <c r="B357" s="130"/>
      <c r="C357" s="130"/>
      <c r="D357" s="130"/>
      <c r="E357" s="130"/>
    </row>
    <row r="358" spans="1:5" x14ac:dyDescent="0.25">
      <c r="A358" s="129"/>
      <c r="B358" s="130"/>
      <c r="C358" s="130"/>
      <c r="D358" s="130"/>
      <c r="E358" s="130"/>
    </row>
    <row r="359" spans="1:5" x14ac:dyDescent="0.25">
      <c r="A359" s="129"/>
      <c r="B359" s="130"/>
      <c r="C359" s="130"/>
      <c r="D359" s="130"/>
      <c r="E359" s="130"/>
    </row>
    <row r="360" spans="1:5" x14ac:dyDescent="0.25">
      <c r="A360" s="129"/>
      <c r="B360" s="130"/>
      <c r="C360" s="130"/>
      <c r="D360" s="130"/>
      <c r="E360" s="130"/>
    </row>
    <row r="361" spans="1:5" x14ac:dyDescent="0.25">
      <c r="A361" s="129"/>
      <c r="B361" s="130"/>
      <c r="C361" s="130"/>
      <c r="D361" s="130"/>
      <c r="E361" s="130"/>
    </row>
    <row r="362" spans="1:5" x14ac:dyDescent="0.25">
      <c r="A362" s="129"/>
      <c r="B362" s="130"/>
      <c r="C362" s="130"/>
      <c r="D362" s="130"/>
      <c r="E362" s="130"/>
    </row>
    <row r="363" spans="1:5" x14ac:dyDescent="0.25">
      <c r="A363" s="129"/>
      <c r="B363" s="130"/>
      <c r="C363" s="130"/>
      <c r="D363" s="130"/>
      <c r="E363" s="130"/>
    </row>
    <row r="364" spans="1:5" x14ac:dyDescent="0.25">
      <c r="A364" s="129"/>
      <c r="B364" s="130"/>
      <c r="C364" s="130"/>
      <c r="D364" s="130"/>
      <c r="E364" s="130"/>
    </row>
    <row r="365" spans="1:5" x14ac:dyDescent="0.25">
      <c r="A365" s="129"/>
      <c r="B365" s="130"/>
      <c r="C365" s="130"/>
      <c r="D365" s="130"/>
      <c r="E365" s="130"/>
    </row>
    <row r="366" spans="1:5" x14ac:dyDescent="0.25">
      <c r="A366" s="129"/>
      <c r="B366" s="130"/>
      <c r="C366" s="130"/>
      <c r="D366" s="130"/>
      <c r="E366" s="130"/>
    </row>
    <row r="367" spans="1:5" x14ac:dyDescent="0.25">
      <c r="A367" s="129"/>
      <c r="B367" s="130"/>
      <c r="C367" s="130"/>
      <c r="D367" s="130"/>
      <c r="E367" s="130"/>
    </row>
    <row r="368" spans="1:5" x14ac:dyDescent="0.25">
      <c r="A368" s="129"/>
      <c r="B368" s="130"/>
      <c r="C368" s="130"/>
      <c r="D368" s="130"/>
      <c r="E368" s="130"/>
    </row>
    <row r="369" spans="1:5" x14ac:dyDescent="0.25">
      <c r="A369" s="129"/>
      <c r="B369" s="130"/>
      <c r="C369" s="130"/>
      <c r="D369" s="130"/>
      <c r="E369" s="130"/>
    </row>
    <row r="370" spans="1:5" x14ac:dyDescent="0.25">
      <c r="A370" s="129"/>
      <c r="B370" s="130"/>
      <c r="C370" s="130"/>
      <c r="D370" s="130"/>
      <c r="E370" s="130"/>
    </row>
    <row r="371" spans="1:5" x14ac:dyDescent="0.25">
      <c r="A371" s="129"/>
      <c r="B371" s="130"/>
      <c r="C371" s="130"/>
      <c r="D371" s="130"/>
      <c r="E371" s="130"/>
    </row>
    <row r="372" spans="1:5" x14ac:dyDescent="0.25">
      <c r="A372" s="129"/>
      <c r="B372" s="130"/>
      <c r="C372" s="130"/>
      <c r="D372" s="130"/>
      <c r="E372" s="130"/>
    </row>
    <row r="373" spans="1:5" x14ac:dyDescent="0.25">
      <c r="A373" s="129"/>
      <c r="B373" s="130"/>
      <c r="C373" s="130"/>
      <c r="D373" s="130"/>
      <c r="E373" s="130"/>
    </row>
    <row r="374" spans="1:5" x14ac:dyDescent="0.25">
      <c r="A374" s="129"/>
      <c r="B374" s="130"/>
      <c r="C374" s="130"/>
      <c r="D374" s="130"/>
      <c r="E374" s="130"/>
    </row>
    <row r="375" spans="1:5" x14ac:dyDescent="0.25">
      <c r="A375" s="129"/>
      <c r="B375" s="130"/>
      <c r="C375" s="130"/>
      <c r="D375" s="130"/>
      <c r="E375" s="130"/>
    </row>
    <row r="376" spans="1:5" x14ac:dyDescent="0.25">
      <c r="A376" s="129"/>
      <c r="B376" s="130"/>
      <c r="C376" s="130"/>
      <c r="D376" s="130"/>
      <c r="E376" s="130"/>
    </row>
    <row r="377" spans="1:5" x14ac:dyDescent="0.25">
      <c r="A377" s="129"/>
      <c r="B377" s="130"/>
      <c r="C377" s="130"/>
      <c r="D377" s="130"/>
      <c r="E377" s="130"/>
    </row>
    <row r="378" spans="1:5" x14ac:dyDescent="0.25">
      <c r="A378" s="129"/>
      <c r="B378" s="130"/>
      <c r="C378" s="130"/>
      <c r="D378" s="130"/>
      <c r="E378" s="130"/>
    </row>
    <row r="379" spans="1:5" x14ac:dyDescent="0.25">
      <c r="A379" s="129"/>
      <c r="B379" s="130"/>
      <c r="C379" s="130"/>
      <c r="D379" s="130"/>
      <c r="E379" s="130"/>
    </row>
    <row r="380" spans="1:5" x14ac:dyDescent="0.25">
      <c r="A380" s="129"/>
      <c r="B380" s="130"/>
      <c r="C380" s="130"/>
      <c r="D380" s="130"/>
      <c r="E380" s="130"/>
    </row>
    <row r="381" spans="1:5" x14ac:dyDescent="0.25">
      <c r="A381" s="129"/>
      <c r="B381" s="130"/>
      <c r="C381" s="130"/>
      <c r="D381" s="130"/>
      <c r="E381" s="130"/>
    </row>
    <row r="382" spans="1:5" x14ac:dyDescent="0.25">
      <c r="A382" s="129"/>
      <c r="B382" s="130"/>
      <c r="C382" s="130"/>
      <c r="D382" s="130"/>
      <c r="E382" s="130"/>
    </row>
    <row r="383" spans="1:5" x14ac:dyDescent="0.25">
      <c r="A383" s="129"/>
      <c r="B383" s="130"/>
      <c r="C383" s="130"/>
      <c r="D383" s="130"/>
      <c r="E383" s="130"/>
    </row>
    <row r="384" spans="1:5" x14ac:dyDescent="0.25">
      <c r="A384" s="129"/>
      <c r="B384" s="130"/>
      <c r="C384" s="130"/>
      <c r="D384" s="130"/>
      <c r="E384" s="130"/>
    </row>
    <row r="385" spans="1:5" x14ac:dyDescent="0.25">
      <c r="A385" s="129"/>
      <c r="B385" s="130"/>
      <c r="C385" s="130"/>
      <c r="D385" s="130"/>
      <c r="E385" s="130"/>
    </row>
    <row r="386" spans="1:5" x14ac:dyDescent="0.25">
      <c r="A386" s="129"/>
      <c r="B386" s="130"/>
      <c r="C386" s="130"/>
      <c r="D386" s="130"/>
      <c r="E386" s="130"/>
    </row>
    <row r="387" spans="1:5" x14ac:dyDescent="0.25">
      <c r="A387" s="129"/>
      <c r="B387" s="130"/>
      <c r="C387" s="130"/>
      <c r="D387" s="130"/>
      <c r="E387" s="130"/>
    </row>
    <row r="388" spans="1:5" x14ac:dyDescent="0.25">
      <c r="A388" s="129"/>
      <c r="B388" s="130"/>
      <c r="C388" s="130"/>
      <c r="D388" s="130"/>
      <c r="E388" s="130"/>
    </row>
    <row r="389" spans="1:5" x14ac:dyDescent="0.25">
      <c r="A389" s="129"/>
      <c r="B389" s="130"/>
      <c r="C389" s="130"/>
      <c r="D389" s="130"/>
      <c r="E389" s="130"/>
    </row>
    <row r="390" spans="1:5" x14ac:dyDescent="0.25">
      <c r="A390" s="129"/>
      <c r="B390" s="130"/>
      <c r="C390" s="130"/>
      <c r="D390" s="130"/>
      <c r="E390" s="130"/>
    </row>
    <row r="391" spans="1:5" x14ac:dyDescent="0.25">
      <c r="A391" s="129"/>
      <c r="B391" s="130"/>
      <c r="C391" s="130"/>
      <c r="D391" s="130"/>
      <c r="E391" s="130"/>
    </row>
    <row r="392" spans="1:5" x14ac:dyDescent="0.25">
      <c r="A392" s="129"/>
      <c r="B392" s="130"/>
      <c r="C392" s="130"/>
      <c r="D392" s="130"/>
      <c r="E392" s="130"/>
    </row>
    <row r="393" spans="1:5" x14ac:dyDescent="0.25">
      <c r="A393" s="129"/>
      <c r="B393" s="130"/>
      <c r="C393" s="130"/>
      <c r="D393" s="130"/>
      <c r="E393" s="130"/>
    </row>
    <row r="394" spans="1:5" x14ac:dyDescent="0.25">
      <c r="A394" s="129"/>
      <c r="B394" s="130"/>
      <c r="C394" s="130"/>
      <c r="D394" s="130"/>
      <c r="E394" s="130"/>
    </row>
    <row r="395" spans="1:5" x14ac:dyDescent="0.25">
      <c r="A395" s="129"/>
      <c r="B395" s="130"/>
      <c r="C395" s="130"/>
      <c r="D395" s="130"/>
      <c r="E395" s="130"/>
    </row>
    <row r="396" spans="1:5" x14ac:dyDescent="0.25">
      <c r="A396" s="129"/>
      <c r="B396" s="130"/>
      <c r="C396" s="130"/>
      <c r="D396" s="130"/>
      <c r="E396" s="130"/>
    </row>
    <row r="397" spans="1:5" x14ac:dyDescent="0.25">
      <c r="A397" s="129"/>
      <c r="B397" s="130"/>
      <c r="C397" s="130"/>
      <c r="D397" s="130"/>
      <c r="E397" s="130"/>
    </row>
    <row r="398" spans="1:5" x14ac:dyDescent="0.25">
      <c r="A398" s="129"/>
      <c r="B398" s="130"/>
      <c r="C398" s="130"/>
      <c r="D398" s="130"/>
      <c r="E398" s="130"/>
    </row>
    <row r="399" spans="1:5" x14ac:dyDescent="0.25">
      <c r="A399" s="129"/>
      <c r="B399" s="130"/>
      <c r="C399" s="130"/>
      <c r="D399" s="130"/>
      <c r="E399" s="130"/>
    </row>
    <row r="400" spans="1:5" x14ac:dyDescent="0.25">
      <c r="A400" s="129"/>
      <c r="B400" s="130"/>
      <c r="C400" s="130"/>
      <c r="D400" s="130"/>
      <c r="E400" s="130"/>
    </row>
    <row r="401" spans="1:5" x14ac:dyDescent="0.25">
      <c r="A401" s="129"/>
      <c r="B401" s="130"/>
      <c r="C401" s="130"/>
      <c r="D401" s="130"/>
      <c r="E401" s="130"/>
    </row>
    <row r="402" spans="1:5" x14ac:dyDescent="0.25">
      <c r="A402" s="129"/>
      <c r="B402" s="130"/>
      <c r="C402" s="130"/>
      <c r="D402" s="130"/>
      <c r="E402" s="130"/>
    </row>
    <row r="403" spans="1:5" x14ac:dyDescent="0.25">
      <c r="A403" s="129"/>
      <c r="B403" s="130"/>
      <c r="C403" s="130"/>
      <c r="D403" s="130"/>
      <c r="E403" s="130"/>
    </row>
    <row r="404" spans="1:5" x14ac:dyDescent="0.25">
      <c r="A404" s="129"/>
      <c r="B404" s="130"/>
      <c r="C404" s="130"/>
      <c r="D404" s="130"/>
      <c r="E404" s="130"/>
    </row>
    <row r="405" spans="1:5" x14ac:dyDescent="0.25">
      <c r="A405" s="129"/>
      <c r="B405" s="130"/>
      <c r="C405" s="130"/>
      <c r="D405" s="130"/>
      <c r="E405" s="130"/>
    </row>
    <row r="406" spans="1:5" x14ac:dyDescent="0.25">
      <c r="A406" s="129"/>
      <c r="B406" s="130"/>
      <c r="C406" s="130"/>
      <c r="D406" s="130"/>
      <c r="E406" s="130"/>
    </row>
    <row r="407" spans="1:5" x14ac:dyDescent="0.25">
      <c r="A407" s="129"/>
      <c r="B407" s="130"/>
      <c r="C407" s="130"/>
      <c r="D407" s="130"/>
      <c r="E407" s="130"/>
    </row>
    <row r="408" spans="1:5" x14ac:dyDescent="0.25">
      <c r="A408" s="129"/>
      <c r="B408" s="130"/>
      <c r="C408" s="130"/>
      <c r="D408" s="130"/>
      <c r="E408" s="130"/>
    </row>
    <row r="409" spans="1:5" x14ac:dyDescent="0.25">
      <c r="A409" s="129"/>
      <c r="B409" s="130"/>
      <c r="C409" s="130"/>
      <c r="D409" s="130"/>
      <c r="E409" s="130"/>
    </row>
    <row r="410" spans="1:5" x14ac:dyDescent="0.25">
      <c r="A410" s="129"/>
      <c r="B410" s="130"/>
      <c r="C410" s="130"/>
      <c r="D410" s="130"/>
      <c r="E410" s="130"/>
    </row>
    <row r="411" spans="1:5" x14ac:dyDescent="0.25">
      <c r="A411" s="129"/>
      <c r="B411" s="130"/>
      <c r="C411" s="130"/>
      <c r="D411" s="130"/>
      <c r="E411" s="130"/>
    </row>
    <row r="412" spans="1:5" x14ac:dyDescent="0.25">
      <c r="A412" s="129"/>
      <c r="B412" s="130"/>
      <c r="C412" s="130"/>
      <c r="D412" s="130"/>
      <c r="E412" s="130"/>
    </row>
    <row r="413" spans="1:5" x14ac:dyDescent="0.25">
      <c r="A413" s="129"/>
      <c r="B413" s="130"/>
      <c r="C413" s="130"/>
      <c r="D413" s="130"/>
      <c r="E413" s="130"/>
    </row>
    <row r="414" spans="1:5" x14ac:dyDescent="0.25">
      <c r="A414" s="129"/>
      <c r="B414" s="130"/>
      <c r="C414" s="130"/>
      <c r="D414" s="130"/>
      <c r="E414" s="130"/>
    </row>
    <row r="415" spans="1:5" x14ac:dyDescent="0.25">
      <c r="A415" s="129"/>
      <c r="B415" s="130"/>
      <c r="C415" s="130"/>
      <c r="D415" s="130"/>
      <c r="E415" s="130"/>
    </row>
    <row r="416" spans="1:5" x14ac:dyDescent="0.25">
      <c r="A416" s="129"/>
      <c r="B416" s="130"/>
      <c r="C416" s="130"/>
      <c r="D416" s="130"/>
      <c r="E416" s="130"/>
    </row>
    <row r="417" spans="1:5" x14ac:dyDescent="0.25">
      <c r="A417" s="129"/>
      <c r="B417" s="130"/>
      <c r="C417" s="130"/>
      <c r="D417" s="130"/>
      <c r="E417" s="130"/>
    </row>
    <row r="418" spans="1:5" x14ac:dyDescent="0.25">
      <c r="A418" s="129"/>
      <c r="B418" s="130"/>
      <c r="C418" s="130"/>
      <c r="D418" s="130"/>
      <c r="E418" s="130"/>
    </row>
    <row r="419" spans="1:5" x14ac:dyDescent="0.25">
      <c r="A419" s="129"/>
      <c r="B419" s="130"/>
      <c r="C419" s="130"/>
      <c r="D419" s="130"/>
      <c r="E419" s="130"/>
    </row>
    <row r="420" spans="1:5" x14ac:dyDescent="0.25">
      <c r="A420" s="129"/>
      <c r="B420" s="130"/>
      <c r="C420" s="130"/>
      <c r="D420" s="130"/>
      <c r="E420" s="130"/>
    </row>
    <row r="421" spans="1:5" x14ac:dyDescent="0.25">
      <c r="A421" s="129"/>
      <c r="B421" s="130"/>
      <c r="C421" s="130"/>
      <c r="D421" s="130"/>
      <c r="E421" s="130"/>
    </row>
    <row r="422" spans="1:5" x14ac:dyDescent="0.25">
      <c r="A422" s="129"/>
      <c r="B422" s="130"/>
      <c r="C422" s="130"/>
      <c r="D422" s="130"/>
      <c r="E422" s="130"/>
    </row>
    <row r="423" spans="1:5" x14ac:dyDescent="0.25">
      <c r="A423" s="129"/>
      <c r="B423" s="130"/>
      <c r="C423" s="130"/>
      <c r="D423" s="130"/>
      <c r="E423" s="130"/>
    </row>
    <row r="424" spans="1:5" x14ac:dyDescent="0.25">
      <c r="A424" s="129"/>
      <c r="B424" s="130"/>
      <c r="C424" s="130"/>
      <c r="D424" s="130"/>
      <c r="E424" s="130"/>
    </row>
    <row r="425" spans="1:5" x14ac:dyDescent="0.25">
      <c r="A425" s="129"/>
      <c r="B425" s="130"/>
      <c r="C425" s="130"/>
      <c r="D425" s="130"/>
      <c r="E425" s="130"/>
    </row>
    <row r="426" spans="1:5" x14ac:dyDescent="0.25">
      <c r="A426" s="129"/>
      <c r="B426" s="130"/>
      <c r="C426" s="130"/>
      <c r="D426" s="130"/>
      <c r="E426" s="130"/>
    </row>
    <row r="427" spans="1:5" x14ac:dyDescent="0.25">
      <c r="A427" s="129"/>
      <c r="B427" s="130"/>
      <c r="C427" s="130"/>
      <c r="D427" s="130"/>
      <c r="E427" s="130"/>
    </row>
    <row r="428" spans="1:5" x14ac:dyDescent="0.25">
      <c r="A428" s="129"/>
      <c r="B428" s="130"/>
      <c r="C428" s="130"/>
      <c r="D428" s="130"/>
      <c r="E428" s="130"/>
    </row>
    <row r="429" spans="1:5" x14ac:dyDescent="0.25">
      <c r="A429" s="129"/>
      <c r="B429" s="130"/>
      <c r="C429" s="130"/>
      <c r="D429" s="130"/>
      <c r="E429" s="130"/>
    </row>
    <row r="430" spans="1:5" x14ac:dyDescent="0.25">
      <c r="A430" s="129"/>
      <c r="B430" s="130"/>
      <c r="C430" s="130"/>
      <c r="D430" s="130"/>
      <c r="E430" s="130"/>
    </row>
    <row r="431" spans="1:5" x14ac:dyDescent="0.25">
      <c r="A431" s="129"/>
      <c r="B431" s="130"/>
      <c r="C431" s="130"/>
      <c r="D431" s="130"/>
      <c r="E431" s="130"/>
    </row>
    <row r="432" spans="1:5" x14ac:dyDescent="0.25">
      <c r="A432" s="129"/>
      <c r="B432" s="130"/>
      <c r="C432" s="130"/>
      <c r="D432" s="130"/>
      <c r="E432" s="130"/>
    </row>
    <row r="433" spans="1:5" x14ac:dyDescent="0.25">
      <c r="A433" s="129"/>
      <c r="B433" s="130"/>
      <c r="C433" s="130"/>
      <c r="D433" s="130"/>
      <c r="E433" s="130"/>
    </row>
    <row r="434" spans="1:5" x14ac:dyDescent="0.25">
      <c r="A434" s="129"/>
      <c r="B434" s="130"/>
      <c r="C434" s="130"/>
      <c r="D434" s="130"/>
      <c r="E434" s="130"/>
    </row>
    <row r="435" spans="1:5" x14ac:dyDescent="0.25">
      <c r="A435" s="129"/>
      <c r="B435" s="130"/>
      <c r="C435" s="130"/>
      <c r="D435" s="130"/>
      <c r="E435" s="130"/>
    </row>
    <row r="436" spans="1:5" x14ac:dyDescent="0.25">
      <c r="A436" s="129"/>
      <c r="B436" s="130"/>
      <c r="C436" s="130"/>
      <c r="D436" s="130"/>
      <c r="E436" s="130"/>
    </row>
    <row r="437" spans="1:5" x14ac:dyDescent="0.25">
      <c r="A437" s="129"/>
      <c r="B437" s="130"/>
      <c r="C437" s="130"/>
      <c r="D437" s="130"/>
      <c r="E437" s="130"/>
    </row>
    <row r="438" spans="1:5" x14ac:dyDescent="0.25">
      <c r="A438" s="129"/>
      <c r="B438" s="130"/>
      <c r="C438" s="130"/>
      <c r="D438" s="130"/>
      <c r="E438" s="130"/>
    </row>
    <row r="439" spans="1:5" x14ac:dyDescent="0.25">
      <c r="A439" s="129"/>
      <c r="B439" s="130"/>
      <c r="C439" s="130"/>
      <c r="D439" s="130"/>
      <c r="E439" s="130"/>
    </row>
    <row r="440" spans="1:5" x14ac:dyDescent="0.25">
      <c r="A440" s="129"/>
      <c r="B440" s="130"/>
      <c r="C440" s="130"/>
      <c r="D440" s="130"/>
      <c r="E440" s="130"/>
    </row>
    <row r="441" spans="1:5" x14ac:dyDescent="0.25">
      <c r="A441" s="129"/>
      <c r="B441" s="130"/>
      <c r="C441" s="130"/>
      <c r="D441" s="130"/>
      <c r="E441" s="130"/>
    </row>
    <row r="442" spans="1:5" x14ac:dyDescent="0.25">
      <c r="A442" s="129"/>
      <c r="B442" s="130"/>
      <c r="C442" s="130"/>
      <c r="D442" s="130"/>
      <c r="E442" s="130"/>
    </row>
    <row r="443" spans="1:5" x14ac:dyDescent="0.25">
      <c r="A443" s="129"/>
      <c r="B443" s="130"/>
      <c r="C443" s="130"/>
      <c r="D443" s="130"/>
      <c r="E443" s="130"/>
    </row>
    <row r="444" spans="1:5" x14ac:dyDescent="0.25">
      <c r="A444" s="129"/>
      <c r="B444" s="130"/>
      <c r="C444" s="130"/>
      <c r="D444" s="130"/>
      <c r="E444" s="130"/>
    </row>
    <row r="445" spans="1:5" x14ac:dyDescent="0.25">
      <c r="A445" s="129"/>
      <c r="B445" s="130"/>
      <c r="C445" s="130"/>
      <c r="D445" s="130"/>
      <c r="E445" s="130"/>
    </row>
    <row r="446" spans="1:5" x14ac:dyDescent="0.25">
      <c r="A446" s="129"/>
      <c r="B446" s="130"/>
      <c r="C446" s="130"/>
      <c r="D446" s="130"/>
      <c r="E446" s="130"/>
    </row>
    <row r="447" spans="1:5" x14ac:dyDescent="0.25">
      <c r="A447" s="129"/>
      <c r="B447" s="130"/>
      <c r="C447" s="130"/>
      <c r="D447" s="130"/>
      <c r="E447" s="130"/>
    </row>
    <row r="448" spans="1:5" x14ac:dyDescent="0.25">
      <c r="A448" s="129"/>
      <c r="B448" s="130"/>
      <c r="C448" s="130"/>
      <c r="D448" s="130"/>
      <c r="E448" s="130"/>
    </row>
    <row r="449" spans="1:5" x14ac:dyDescent="0.25">
      <c r="A449" s="129"/>
      <c r="B449" s="130"/>
      <c r="C449" s="130"/>
      <c r="D449" s="130"/>
      <c r="E449" s="130"/>
    </row>
    <row r="450" spans="1:5" x14ac:dyDescent="0.25">
      <c r="A450" s="129"/>
      <c r="B450" s="130"/>
      <c r="C450" s="130"/>
      <c r="D450" s="130"/>
      <c r="E450" s="130"/>
    </row>
    <row r="451" spans="1:5" x14ac:dyDescent="0.25">
      <c r="A451" s="129"/>
      <c r="B451" s="130"/>
      <c r="C451" s="130"/>
      <c r="D451" s="130"/>
      <c r="E451" s="130"/>
    </row>
    <row r="452" spans="1:5" x14ac:dyDescent="0.25">
      <c r="A452" s="129"/>
      <c r="B452" s="130"/>
      <c r="C452" s="130"/>
      <c r="D452" s="130"/>
      <c r="E452" s="130"/>
    </row>
    <row r="453" spans="1:5" x14ac:dyDescent="0.25">
      <c r="A453" s="129"/>
      <c r="B453" s="130"/>
      <c r="C453" s="130"/>
      <c r="D453" s="130"/>
      <c r="E453" s="130"/>
    </row>
    <row r="454" spans="1:5" x14ac:dyDescent="0.25">
      <c r="A454" s="129"/>
      <c r="B454" s="130"/>
      <c r="C454" s="130"/>
      <c r="D454" s="130"/>
      <c r="E454" s="130"/>
    </row>
    <row r="455" spans="1:5" x14ac:dyDescent="0.25">
      <c r="A455" s="129"/>
      <c r="B455" s="130"/>
      <c r="C455" s="130"/>
      <c r="D455" s="130"/>
      <c r="E455" s="130"/>
    </row>
    <row r="456" spans="1:5" x14ac:dyDescent="0.25">
      <c r="A456" s="129"/>
      <c r="B456" s="130"/>
      <c r="C456" s="130"/>
      <c r="D456" s="130"/>
      <c r="E456" s="130"/>
    </row>
    <row r="457" spans="1:5" x14ac:dyDescent="0.25">
      <c r="A457" s="129"/>
      <c r="B457" s="130"/>
      <c r="C457" s="130"/>
      <c r="D457" s="130"/>
      <c r="E457" s="130"/>
    </row>
    <row r="458" spans="1:5" x14ac:dyDescent="0.25">
      <c r="A458" s="129"/>
      <c r="B458" s="130"/>
      <c r="C458" s="130"/>
      <c r="D458" s="130"/>
      <c r="E458" s="130"/>
    </row>
    <row r="459" spans="1:5" x14ac:dyDescent="0.25">
      <c r="A459" s="129"/>
      <c r="B459" s="130"/>
      <c r="C459" s="130"/>
      <c r="D459" s="130"/>
      <c r="E459" s="130"/>
    </row>
    <row r="460" spans="1:5" x14ac:dyDescent="0.25">
      <c r="A460" s="129"/>
      <c r="B460" s="130"/>
      <c r="C460" s="130"/>
      <c r="D460" s="130"/>
      <c r="E460" s="130"/>
    </row>
    <row r="461" spans="1:5" x14ac:dyDescent="0.25">
      <c r="A461" s="129"/>
      <c r="B461" s="130"/>
      <c r="C461" s="130"/>
      <c r="D461" s="130"/>
      <c r="E461" s="130"/>
    </row>
    <row r="462" spans="1:5" x14ac:dyDescent="0.25">
      <c r="A462" s="129"/>
      <c r="B462" s="130"/>
      <c r="C462" s="130"/>
      <c r="D462" s="130"/>
      <c r="E462" s="130"/>
    </row>
    <row r="463" spans="1:5" x14ac:dyDescent="0.25">
      <c r="A463" s="129"/>
      <c r="B463" s="130"/>
      <c r="C463" s="130"/>
      <c r="D463" s="130"/>
      <c r="E463" s="130"/>
    </row>
    <row r="464" spans="1:5" x14ac:dyDescent="0.25">
      <c r="A464" s="129"/>
      <c r="B464" s="130"/>
      <c r="C464" s="130"/>
      <c r="D464" s="130"/>
      <c r="E464" s="130"/>
    </row>
    <row r="465" spans="1:5" x14ac:dyDescent="0.25">
      <c r="A465" s="129"/>
      <c r="B465" s="130"/>
      <c r="C465" s="130"/>
      <c r="D465" s="130"/>
      <c r="E465" s="130"/>
    </row>
    <row r="466" spans="1:5" x14ac:dyDescent="0.25">
      <c r="A466" s="129"/>
      <c r="B466" s="130"/>
      <c r="C466" s="130"/>
      <c r="D466" s="130"/>
      <c r="E466" s="130"/>
    </row>
    <row r="467" spans="1:5" x14ac:dyDescent="0.25">
      <c r="A467" s="129"/>
      <c r="B467" s="130"/>
      <c r="C467" s="130"/>
      <c r="D467" s="130"/>
      <c r="E467" s="130"/>
    </row>
    <row r="468" spans="1:5" x14ac:dyDescent="0.25">
      <c r="A468" s="129"/>
      <c r="B468" s="130"/>
      <c r="C468" s="130"/>
      <c r="D468" s="130"/>
      <c r="E468" s="130"/>
    </row>
    <row r="469" spans="1:5" x14ac:dyDescent="0.25">
      <c r="A469" s="129"/>
      <c r="B469" s="130"/>
      <c r="C469" s="130"/>
      <c r="D469" s="130"/>
      <c r="E469" s="130"/>
    </row>
    <row r="470" spans="1:5" x14ac:dyDescent="0.25">
      <c r="A470" s="129"/>
      <c r="B470" s="130"/>
      <c r="C470" s="130"/>
      <c r="D470" s="130"/>
      <c r="E470" s="130"/>
    </row>
    <row r="471" spans="1:5" x14ac:dyDescent="0.25">
      <c r="A471" s="129"/>
      <c r="B471" s="130"/>
      <c r="C471" s="130"/>
      <c r="D471" s="130"/>
      <c r="E471" s="130"/>
    </row>
    <row r="472" spans="1:5" x14ac:dyDescent="0.25">
      <c r="A472" s="129"/>
      <c r="B472" s="130"/>
      <c r="C472" s="130"/>
      <c r="D472" s="130"/>
      <c r="E472" s="130"/>
    </row>
    <row r="473" spans="1:5" x14ac:dyDescent="0.25">
      <c r="A473" s="129"/>
      <c r="B473" s="130"/>
      <c r="C473" s="130"/>
      <c r="D473" s="130"/>
      <c r="E473" s="130"/>
    </row>
    <row r="474" spans="1:5" x14ac:dyDescent="0.25">
      <c r="A474" s="129"/>
      <c r="B474" s="130"/>
      <c r="C474" s="130"/>
      <c r="D474" s="130"/>
      <c r="E474" s="130"/>
    </row>
    <row r="475" spans="1:5" x14ac:dyDescent="0.25">
      <c r="A475" s="129"/>
      <c r="B475" s="130"/>
      <c r="C475" s="130"/>
      <c r="D475" s="130"/>
      <c r="E475" s="130"/>
    </row>
    <row r="476" spans="1:5" x14ac:dyDescent="0.25">
      <c r="A476" s="129"/>
      <c r="B476" s="130"/>
      <c r="C476" s="130"/>
      <c r="D476" s="130"/>
      <c r="E476" s="130"/>
    </row>
    <row r="477" spans="1:5" x14ac:dyDescent="0.25">
      <c r="A477" s="129"/>
      <c r="B477" s="130"/>
      <c r="C477" s="130"/>
      <c r="D477" s="130"/>
      <c r="E477" s="130"/>
    </row>
    <row r="478" spans="1:5" x14ac:dyDescent="0.25">
      <c r="A478" s="129"/>
      <c r="B478" s="130"/>
      <c r="C478" s="130"/>
      <c r="D478" s="130"/>
      <c r="E478" s="130"/>
    </row>
    <row r="479" spans="1:5" x14ac:dyDescent="0.25">
      <c r="A479" s="129"/>
      <c r="B479" s="130"/>
      <c r="C479" s="130"/>
      <c r="D479" s="130"/>
      <c r="E479" s="130"/>
    </row>
    <row r="480" spans="1:5" x14ac:dyDescent="0.25">
      <c r="A480" s="129"/>
      <c r="B480" s="130"/>
      <c r="C480" s="130"/>
      <c r="D480" s="130"/>
      <c r="E480" s="130"/>
    </row>
    <row r="481" spans="1:5" x14ac:dyDescent="0.25">
      <c r="A481" s="129"/>
      <c r="B481" s="130"/>
      <c r="C481" s="130"/>
      <c r="D481" s="130"/>
      <c r="E481" s="130"/>
    </row>
    <row r="482" spans="1:5" x14ac:dyDescent="0.25">
      <c r="A482" s="129"/>
      <c r="B482" s="130"/>
      <c r="C482" s="130"/>
      <c r="D482" s="130"/>
      <c r="E482" s="130"/>
    </row>
    <row r="483" spans="1:5" x14ac:dyDescent="0.25">
      <c r="A483" s="129"/>
      <c r="B483" s="130"/>
      <c r="C483" s="130"/>
      <c r="D483" s="130"/>
      <c r="E483" s="130"/>
    </row>
    <row r="484" spans="1:5" x14ac:dyDescent="0.25">
      <c r="A484" s="129"/>
      <c r="B484" s="130"/>
      <c r="C484" s="130"/>
      <c r="D484" s="130"/>
      <c r="E484" s="130"/>
    </row>
    <row r="485" spans="1:5" x14ac:dyDescent="0.25">
      <c r="A485" s="129"/>
      <c r="B485" s="130"/>
      <c r="C485" s="130"/>
      <c r="D485" s="130"/>
      <c r="E485" s="130"/>
    </row>
    <row r="486" spans="1:5" x14ac:dyDescent="0.25">
      <c r="A486" s="129"/>
      <c r="B486" s="130"/>
      <c r="C486" s="130"/>
      <c r="D486" s="130"/>
      <c r="E486" s="130"/>
    </row>
    <row r="487" spans="1:5" x14ac:dyDescent="0.25">
      <c r="A487" s="129"/>
      <c r="B487" s="130"/>
      <c r="C487" s="130"/>
      <c r="D487" s="130"/>
      <c r="E487" s="130"/>
    </row>
    <row r="488" spans="1:5" x14ac:dyDescent="0.25">
      <c r="A488" s="129"/>
      <c r="B488" s="130"/>
      <c r="C488" s="130"/>
      <c r="D488" s="130"/>
      <c r="E488" s="130"/>
    </row>
    <row r="489" spans="1:5" x14ac:dyDescent="0.25">
      <c r="A489" s="129"/>
      <c r="B489" s="130"/>
      <c r="C489" s="130"/>
      <c r="D489" s="130"/>
      <c r="E489" s="130"/>
    </row>
    <row r="490" spans="1:5" x14ac:dyDescent="0.25">
      <c r="A490" s="129"/>
      <c r="B490" s="130"/>
      <c r="C490" s="130"/>
      <c r="D490" s="130"/>
      <c r="E490" s="130"/>
    </row>
    <row r="491" spans="1:5" x14ac:dyDescent="0.25">
      <c r="A491" s="129"/>
      <c r="B491" s="130"/>
      <c r="C491" s="130"/>
      <c r="D491" s="130"/>
      <c r="E491" s="130"/>
    </row>
    <row r="492" spans="1:5" x14ac:dyDescent="0.25">
      <c r="A492" s="129"/>
      <c r="B492" s="130"/>
      <c r="C492" s="130"/>
      <c r="D492" s="130"/>
      <c r="E492" s="130"/>
    </row>
    <row r="493" spans="1:5" x14ac:dyDescent="0.25">
      <c r="A493" s="129"/>
      <c r="B493" s="130"/>
      <c r="C493" s="130"/>
      <c r="D493" s="130"/>
      <c r="E493" s="130"/>
    </row>
    <row r="494" spans="1:5" x14ac:dyDescent="0.25">
      <c r="A494" s="129"/>
      <c r="B494" s="130"/>
      <c r="C494" s="130"/>
      <c r="D494" s="130"/>
      <c r="E494" s="130"/>
    </row>
    <row r="495" spans="1:5" x14ac:dyDescent="0.25">
      <c r="A495" s="129"/>
      <c r="B495" s="130"/>
      <c r="C495" s="130"/>
      <c r="D495" s="130"/>
      <c r="E495" s="130"/>
    </row>
    <row r="496" spans="1:5" x14ac:dyDescent="0.25">
      <c r="A496" s="129"/>
      <c r="B496" s="130"/>
      <c r="C496" s="130"/>
      <c r="D496" s="130"/>
      <c r="E496" s="130"/>
    </row>
    <row r="497" spans="1:5" x14ac:dyDescent="0.25">
      <c r="A497" s="129"/>
      <c r="B497" s="130"/>
      <c r="C497" s="130"/>
      <c r="D497" s="130"/>
      <c r="E497" s="130"/>
    </row>
    <row r="498" spans="1:5" x14ac:dyDescent="0.25">
      <c r="A498" s="129"/>
      <c r="B498" s="130"/>
      <c r="C498" s="130"/>
      <c r="D498" s="130"/>
      <c r="E498" s="130"/>
    </row>
    <row r="499" spans="1:5" x14ac:dyDescent="0.25">
      <c r="A499" s="129"/>
      <c r="B499" s="130"/>
      <c r="C499" s="130"/>
      <c r="D499" s="130"/>
      <c r="E499" s="130"/>
    </row>
    <row r="500" spans="1:5" x14ac:dyDescent="0.25">
      <c r="A500" s="129"/>
      <c r="B500" s="130"/>
      <c r="C500" s="130"/>
      <c r="D500" s="130"/>
      <c r="E500" s="130"/>
    </row>
    <row r="501" spans="1:5" x14ac:dyDescent="0.25">
      <c r="A501" s="129"/>
      <c r="B501" s="130"/>
      <c r="C501" s="130"/>
      <c r="D501" s="130"/>
      <c r="E501" s="130"/>
    </row>
    <row r="502" spans="1:5" x14ac:dyDescent="0.25">
      <c r="A502" s="129"/>
      <c r="B502" s="130"/>
      <c r="C502" s="130"/>
      <c r="D502" s="130"/>
      <c r="E502" s="130"/>
    </row>
    <row r="503" spans="1:5" x14ac:dyDescent="0.25">
      <c r="A503" s="129"/>
      <c r="B503" s="130"/>
      <c r="C503" s="130"/>
      <c r="D503" s="130"/>
      <c r="E503" s="130"/>
    </row>
    <row r="504" spans="1:5" x14ac:dyDescent="0.25">
      <c r="A504" s="129"/>
      <c r="B504" s="130"/>
      <c r="C504" s="130"/>
      <c r="D504" s="130"/>
      <c r="E504" s="130"/>
    </row>
    <row r="505" spans="1:5" x14ac:dyDescent="0.25">
      <c r="A505" s="129"/>
      <c r="B505" s="130"/>
      <c r="C505" s="130"/>
      <c r="D505" s="130"/>
      <c r="E505" s="130"/>
    </row>
    <row r="506" spans="1:5" x14ac:dyDescent="0.25">
      <c r="A506" s="129"/>
      <c r="B506" s="130"/>
      <c r="C506" s="130"/>
      <c r="D506" s="130"/>
      <c r="E506" s="130"/>
    </row>
    <row r="507" spans="1:5" x14ac:dyDescent="0.25">
      <c r="A507" s="129"/>
      <c r="B507" s="130"/>
      <c r="C507" s="130"/>
      <c r="D507" s="130"/>
      <c r="E507" s="130"/>
    </row>
    <row r="508" spans="1:5" x14ac:dyDescent="0.25">
      <c r="A508" s="129"/>
      <c r="B508" s="130"/>
      <c r="C508" s="130"/>
      <c r="D508" s="130"/>
      <c r="E508" s="130"/>
    </row>
    <row r="509" spans="1:5" x14ac:dyDescent="0.25">
      <c r="A509" s="129"/>
      <c r="B509" s="130"/>
      <c r="C509" s="130"/>
      <c r="D509" s="130"/>
      <c r="E509" s="130"/>
    </row>
    <row r="510" spans="1:5" x14ac:dyDescent="0.25">
      <c r="A510" s="129"/>
      <c r="B510" s="130"/>
      <c r="C510" s="130"/>
      <c r="D510" s="130"/>
      <c r="E510" s="130"/>
    </row>
    <row r="511" spans="1:5" x14ac:dyDescent="0.25">
      <c r="A511" s="129"/>
      <c r="B511" s="130"/>
      <c r="C511" s="130"/>
      <c r="D511" s="130"/>
      <c r="E511" s="130"/>
    </row>
    <row r="512" spans="1:5" x14ac:dyDescent="0.25">
      <c r="A512" s="129"/>
      <c r="B512" s="130"/>
      <c r="C512" s="130"/>
      <c r="D512" s="130"/>
      <c r="E512" s="130"/>
    </row>
    <row r="513" spans="1:5" x14ac:dyDescent="0.25">
      <c r="A513" s="129"/>
      <c r="B513" s="130"/>
      <c r="C513" s="130"/>
      <c r="D513" s="130"/>
      <c r="E513" s="130"/>
    </row>
    <row r="514" spans="1:5" x14ac:dyDescent="0.25">
      <c r="A514" s="129"/>
      <c r="B514" s="130"/>
      <c r="C514" s="130"/>
      <c r="D514" s="130"/>
      <c r="E514" s="130"/>
    </row>
    <row r="515" spans="1:5" x14ac:dyDescent="0.25">
      <c r="A515" s="129"/>
      <c r="B515" s="130"/>
      <c r="C515" s="130"/>
      <c r="D515" s="130"/>
      <c r="E515" s="130"/>
    </row>
    <row r="516" spans="1:5" x14ac:dyDescent="0.25">
      <c r="A516" s="129"/>
      <c r="B516" s="130"/>
      <c r="C516" s="130"/>
      <c r="D516" s="130"/>
      <c r="E516" s="130"/>
    </row>
    <row r="517" spans="1:5" x14ac:dyDescent="0.25">
      <c r="A517" s="129"/>
      <c r="B517" s="130"/>
      <c r="C517" s="130"/>
      <c r="D517" s="130"/>
      <c r="E517" s="130"/>
    </row>
    <row r="518" spans="1:5" x14ac:dyDescent="0.25">
      <c r="A518" s="129"/>
      <c r="B518" s="130"/>
      <c r="C518" s="130"/>
      <c r="D518" s="130"/>
      <c r="E518" s="130"/>
    </row>
    <row r="519" spans="1:5" x14ac:dyDescent="0.25">
      <c r="A519" s="129"/>
      <c r="B519" s="130"/>
      <c r="C519" s="130"/>
      <c r="D519" s="130"/>
      <c r="E519" s="130"/>
    </row>
    <row r="520" spans="1:5" x14ac:dyDescent="0.25">
      <c r="A520" s="129"/>
      <c r="B520" s="130"/>
      <c r="C520" s="130"/>
      <c r="D520" s="130"/>
      <c r="E520" s="130"/>
    </row>
    <row r="521" spans="1:5" x14ac:dyDescent="0.25">
      <c r="A521" s="129"/>
      <c r="B521" s="130"/>
      <c r="C521" s="130"/>
      <c r="D521" s="130"/>
      <c r="E521" s="130"/>
    </row>
    <row r="522" spans="1:5" x14ac:dyDescent="0.25">
      <c r="A522" s="129"/>
      <c r="B522" s="130"/>
      <c r="C522" s="130"/>
      <c r="D522" s="130"/>
      <c r="E522" s="130"/>
    </row>
    <row r="523" spans="1:5" x14ac:dyDescent="0.25">
      <c r="A523" s="129"/>
      <c r="B523" s="130"/>
      <c r="C523" s="130"/>
      <c r="D523" s="130"/>
      <c r="E523" s="130"/>
    </row>
    <row r="524" spans="1:5" x14ac:dyDescent="0.25">
      <c r="A524" s="129"/>
      <c r="B524" s="130"/>
      <c r="C524" s="130"/>
      <c r="D524" s="130"/>
      <c r="E524" s="130"/>
    </row>
    <row r="525" spans="1:5" x14ac:dyDescent="0.25">
      <c r="A525" s="129"/>
      <c r="B525" s="130"/>
      <c r="C525" s="130"/>
      <c r="D525" s="130"/>
      <c r="E525" s="130"/>
    </row>
    <row r="526" spans="1:5" x14ac:dyDescent="0.25">
      <c r="A526" s="129"/>
      <c r="B526" s="130"/>
      <c r="C526" s="130"/>
      <c r="D526" s="130"/>
      <c r="E526" s="130"/>
    </row>
    <row r="527" spans="1:5" x14ac:dyDescent="0.25">
      <c r="A527" s="129"/>
      <c r="B527" s="130"/>
      <c r="C527" s="130"/>
      <c r="D527" s="130"/>
      <c r="E527" s="130"/>
    </row>
    <row r="528" spans="1:5" x14ac:dyDescent="0.25">
      <c r="A528" s="129"/>
      <c r="B528" s="130"/>
      <c r="C528" s="130"/>
      <c r="D528" s="130"/>
      <c r="E528" s="130"/>
    </row>
    <row r="529" spans="1:5" x14ac:dyDescent="0.25">
      <c r="A529" s="129"/>
      <c r="B529" s="130"/>
      <c r="C529" s="130"/>
      <c r="D529" s="130"/>
      <c r="E529" s="130"/>
    </row>
    <row r="530" spans="1:5" x14ac:dyDescent="0.25">
      <c r="A530" s="129"/>
      <c r="B530" s="130"/>
      <c r="C530" s="130"/>
      <c r="D530" s="130"/>
      <c r="E530" s="130"/>
    </row>
    <row r="531" spans="1:5" x14ac:dyDescent="0.25">
      <c r="A531" s="129"/>
      <c r="B531" s="130"/>
      <c r="C531" s="130"/>
      <c r="D531" s="130"/>
      <c r="E531" s="130"/>
    </row>
    <row r="532" spans="1:5" x14ac:dyDescent="0.25">
      <c r="A532" s="129"/>
      <c r="B532" s="130"/>
      <c r="C532" s="130"/>
      <c r="D532" s="130"/>
      <c r="E532" s="130"/>
    </row>
    <row r="533" spans="1:5" x14ac:dyDescent="0.25">
      <c r="A533" s="129"/>
      <c r="B533" s="130"/>
      <c r="C533" s="130"/>
      <c r="D533" s="130"/>
      <c r="E533" s="130"/>
    </row>
    <row r="534" spans="1:5" x14ac:dyDescent="0.25">
      <c r="A534" s="129"/>
      <c r="B534" s="130"/>
      <c r="C534" s="130"/>
      <c r="D534" s="130"/>
      <c r="E534" s="130"/>
    </row>
    <row r="535" spans="1:5" x14ac:dyDescent="0.25">
      <c r="A535" s="129"/>
      <c r="B535" s="130"/>
      <c r="C535" s="130"/>
      <c r="D535" s="130"/>
      <c r="E535" s="130"/>
    </row>
    <row r="536" spans="1:5" x14ac:dyDescent="0.25">
      <c r="A536" s="129"/>
      <c r="B536" s="130"/>
      <c r="C536" s="130"/>
      <c r="D536" s="130"/>
      <c r="E536" s="130"/>
    </row>
    <row r="537" spans="1:5" x14ac:dyDescent="0.25">
      <c r="A537" s="129"/>
      <c r="B537" s="130"/>
      <c r="C537" s="130"/>
      <c r="D537" s="130"/>
      <c r="E537" s="130"/>
    </row>
    <row r="538" spans="1:5" x14ac:dyDescent="0.25">
      <c r="A538" s="129"/>
      <c r="B538" s="130"/>
      <c r="C538" s="130"/>
      <c r="D538" s="130"/>
      <c r="E538" s="130"/>
    </row>
    <row r="539" spans="1:5" x14ac:dyDescent="0.25">
      <c r="A539" s="129"/>
      <c r="B539" s="130"/>
      <c r="C539" s="130"/>
      <c r="D539" s="130"/>
      <c r="E539" s="130"/>
    </row>
    <row r="540" spans="1:5" x14ac:dyDescent="0.25">
      <c r="A540" s="129"/>
      <c r="B540" s="130"/>
      <c r="C540" s="130"/>
      <c r="D540" s="130"/>
      <c r="E540" s="130"/>
    </row>
    <row r="541" spans="1:5" x14ac:dyDescent="0.25">
      <c r="A541" s="129"/>
      <c r="B541" s="130"/>
      <c r="C541" s="130"/>
      <c r="D541" s="130"/>
      <c r="E541" s="130"/>
    </row>
    <row r="542" spans="1:5" x14ac:dyDescent="0.25">
      <c r="A542" s="129"/>
      <c r="B542" s="130"/>
      <c r="C542" s="130"/>
      <c r="D542" s="130"/>
      <c r="E542" s="130"/>
    </row>
    <row r="543" spans="1:5" x14ac:dyDescent="0.25">
      <c r="A543" s="129"/>
      <c r="B543" s="130"/>
      <c r="C543" s="130"/>
      <c r="D543" s="130"/>
      <c r="E543" s="130"/>
    </row>
    <row r="544" spans="1:5" x14ac:dyDescent="0.25">
      <c r="A544" s="129"/>
      <c r="B544" s="130"/>
      <c r="C544" s="130"/>
      <c r="D544" s="130"/>
      <c r="E544" s="130"/>
    </row>
    <row r="545" spans="1:5" x14ac:dyDescent="0.25">
      <c r="A545" s="129"/>
      <c r="B545" s="130"/>
      <c r="C545" s="130"/>
      <c r="D545" s="130"/>
      <c r="E545" s="130"/>
    </row>
    <row r="546" spans="1:5" x14ac:dyDescent="0.25">
      <c r="A546" s="129"/>
      <c r="B546" s="130"/>
      <c r="C546" s="130"/>
      <c r="D546" s="130"/>
      <c r="E546" s="130"/>
    </row>
    <row r="547" spans="1:5" x14ac:dyDescent="0.25">
      <c r="A547" s="129"/>
      <c r="B547" s="130"/>
      <c r="C547" s="130"/>
      <c r="D547" s="130"/>
      <c r="E547" s="130"/>
    </row>
    <row r="548" spans="1:5" x14ac:dyDescent="0.25">
      <c r="A548" s="129"/>
      <c r="B548" s="130"/>
      <c r="C548" s="130"/>
      <c r="D548" s="130"/>
      <c r="E548" s="130"/>
    </row>
    <row r="549" spans="1:5" x14ac:dyDescent="0.25">
      <c r="A549" s="129"/>
      <c r="B549" s="130"/>
      <c r="C549" s="130"/>
      <c r="D549" s="130"/>
      <c r="E549" s="130"/>
    </row>
    <row r="550" spans="1:5" x14ac:dyDescent="0.25">
      <c r="A550" s="129"/>
      <c r="B550" s="130"/>
      <c r="C550" s="130"/>
      <c r="D550" s="130"/>
      <c r="E550" s="130"/>
    </row>
    <row r="551" spans="1:5" x14ac:dyDescent="0.25">
      <c r="A551" s="129"/>
      <c r="B551" s="130"/>
      <c r="C551" s="130"/>
      <c r="D551" s="130"/>
      <c r="E551" s="130"/>
    </row>
    <row r="552" spans="1:5" x14ac:dyDescent="0.25">
      <c r="A552" s="129"/>
      <c r="B552" s="130"/>
      <c r="C552" s="130"/>
      <c r="D552" s="130"/>
      <c r="E552" s="130"/>
    </row>
    <row r="553" spans="1:5" x14ac:dyDescent="0.25">
      <c r="A553" s="129"/>
      <c r="B553" s="130"/>
      <c r="C553" s="130"/>
      <c r="D553" s="130"/>
      <c r="E553" s="130"/>
    </row>
    <row r="554" spans="1:5" x14ac:dyDescent="0.25">
      <c r="A554" s="129"/>
      <c r="B554" s="130"/>
      <c r="C554" s="130"/>
      <c r="D554" s="130"/>
      <c r="E554" s="130"/>
    </row>
    <row r="555" spans="1:5" x14ac:dyDescent="0.25">
      <c r="A555" s="129"/>
      <c r="B555" s="130"/>
      <c r="C555" s="130"/>
      <c r="D555" s="130"/>
      <c r="E555" s="130"/>
    </row>
    <row r="556" spans="1:5" x14ac:dyDescent="0.25">
      <c r="A556" s="129"/>
      <c r="B556" s="130"/>
      <c r="C556" s="130"/>
      <c r="D556" s="130"/>
      <c r="E556" s="130"/>
    </row>
    <row r="557" spans="1:5" x14ac:dyDescent="0.25">
      <c r="A557" s="129"/>
      <c r="B557" s="130"/>
      <c r="C557" s="130"/>
      <c r="D557" s="130"/>
      <c r="E557" s="130"/>
    </row>
    <row r="558" spans="1:5" x14ac:dyDescent="0.25">
      <c r="A558" s="129"/>
      <c r="B558" s="130"/>
      <c r="C558" s="130"/>
      <c r="D558" s="130"/>
      <c r="E558" s="130"/>
    </row>
    <row r="559" spans="1:5" x14ac:dyDescent="0.25">
      <c r="A559" s="129"/>
      <c r="B559" s="130"/>
      <c r="C559" s="130"/>
      <c r="D559" s="130"/>
      <c r="E559" s="130"/>
    </row>
    <row r="560" spans="1:5" x14ac:dyDescent="0.25">
      <c r="A560" s="129"/>
      <c r="B560" s="130"/>
      <c r="C560" s="130"/>
      <c r="D560" s="130"/>
      <c r="E560" s="130"/>
    </row>
    <row r="561" spans="1:5" x14ac:dyDescent="0.25">
      <c r="A561" s="129"/>
      <c r="B561" s="130"/>
      <c r="C561" s="130"/>
      <c r="D561" s="130"/>
      <c r="E561" s="130"/>
    </row>
    <row r="562" spans="1:5" x14ac:dyDescent="0.25">
      <c r="A562" s="129"/>
      <c r="B562" s="130"/>
      <c r="C562" s="130"/>
      <c r="D562" s="130"/>
      <c r="E562" s="130"/>
    </row>
    <row r="563" spans="1:5" x14ac:dyDescent="0.25">
      <c r="A563" s="129"/>
      <c r="B563" s="130"/>
      <c r="C563" s="130"/>
      <c r="D563" s="130"/>
      <c r="E563" s="130"/>
    </row>
    <row r="564" spans="1:5" x14ac:dyDescent="0.25">
      <c r="A564" s="129"/>
      <c r="B564" s="130"/>
      <c r="C564" s="130"/>
      <c r="D564" s="130"/>
      <c r="E564" s="130"/>
    </row>
    <row r="565" spans="1:5" x14ac:dyDescent="0.25">
      <c r="A565" s="129"/>
      <c r="B565" s="130"/>
      <c r="C565" s="130"/>
      <c r="D565" s="130"/>
      <c r="E565" s="130"/>
    </row>
    <row r="566" spans="1:5" x14ac:dyDescent="0.25">
      <c r="A566" s="129"/>
      <c r="B566" s="130"/>
      <c r="C566" s="130"/>
      <c r="D566" s="130"/>
      <c r="E566" s="130"/>
    </row>
    <row r="567" spans="1:5" x14ac:dyDescent="0.25">
      <c r="A567" s="129"/>
      <c r="B567" s="130"/>
      <c r="C567" s="130"/>
      <c r="D567" s="130"/>
      <c r="E567" s="130"/>
    </row>
    <row r="568" spans="1:5" x14ac:dyDescent="0.25">
      <c r="A568" s="129"/>
      <c r="B568" s="130"/>
      <c r="C568" s="130"/>
      <c r="D568" s="130"/>
      <c r="E568" s="130"/>
    </row>
    <row r="569" spans="1:5" x14ac:dyDescent="0.25">
      <c r="A569" s="129"/>
      <c r="B569" s="130"/>
      <c r="C569" s="130"/>
      <c r="D569" s="130"/>
      <c r="E569" s="130"/>
    </row>
    <row r="570" spans="1:5" x14ac:dyDescent="0.25">
      <c r="A570" s="129"/>
      <c r="B570" s="130"/>
      <c r="C570" s="130"/>
      <c r="D570" s="130"/>
      <c r="E570" s="130"/>
    </row>
    <row r="571" spans="1:5" x14ac:dyDescent="0.25">
      <c r="A571" s="129"/>
      <c r="B571" s="130"/>
      <c r="C571" s="130"/>
      <c r="D571" s="130"/>
      <c r="E571" s="130"/>
    </row>
    <row r="572" spans="1:5" x14ac:dyDescent="0.25">
      <c r="A572" s="129"/>
      <c r="B572" s="130"/>
      <c r="C572" s="130"/>
      <c r="D572" s="130"/>
      <c r="E572" s="130"/>
    </row>
    <row r="573" spans="1:5" x14ac:dyDescent="0.25">
      <c r="A573" s="129"/>
      <c r="B573" s="130"/>
      <c r="C573" s="130"/>
      <c r="D573" s="130"/>
      <c r="E573" s="130"/>
    </row>
    <row r="574" spans="1:5" x14ac:dyDescent="0.25">
      <c r="A574" s="129"/>
      <c r="B574" s="130"/>
      <c r="C574" s="130"/>
      <c r="D574" s="130"/>
      <c r="E574" s="130"/>
    </row>
    <row r="575" spans="1:5" x14ac:dyDescent="0.25">
      <c r="A575" s="129"/>
      <c r="B575" s="130"/>
      <c r="C575" s="130"/>
      <c r="D575" s="130"/>
      <c r="E575" s="130"/>
    </row>
    <row r="576" spans="1:5" x14ac:dyDescent="0.25">
      <c r="A576" s="129"/>
      <c r="B576" s="130"/>
      <c r="C576" s="130"/>
      <c r="D576" s="130"/>
      <c r="E576" s="130"/>
    </row>
    <row r="577" spans="1:5" x14ac:dyDescent="0.25">
      <c r="A577" s="129"/>
      <c r="B577" s="130"/>
      <c r="C577" s="130"/>
      <c r="D577" s="130"/>
      <c r="E577" s="130"/>
    </row>
    <row r="578" spans="1:5" x14ac:dyDescent="0.25">
      <c r="A578" s="129"/>
      <c r="B578" s="130"/>
      <c r="C578" s="130"/>
      <c r="D578" s="130"/>
      <c r="E578" s="130"/>
    </row>
    <row r="579" spans="1:5" x14ac:dyDescent="0.25">
      <c r="A579" s="129"/>
      <c r="B579" s="130"/>
      <c r="C579" s="130"/>
      <c r="D579" s="130"/>
      <c r="E579" s="130"/>
    </row>
    <row r="580" spans="1:5" x14ac:dyDescent="0.25">
      <c r="A580" s="129"/>
      <c r="B580" s="130"/>
      <c r="C580" s="130"/>
      <c r="D580" s="130"/>
      <c r="E580" s="130"/>
    </row>
    <row r="581" spans="1:5" x14ac:dyDescent="0.25">
      <c r="A581" s="129"/>
      <c r="B581" s="130"/>
      <c r="C581" s="130"/>
      <c r="D581" s="130"/>
      <c r="E581" s="130"/>
    </row>
    <row r="582" spans="1:5" x14ac:dyDescent="0.25">
      <c r="A582" s="129"/>
      <c r="B582" s="130"/>
      <c r="C582" s="130"/>
      <c r="D582" s="130"/>
      <c r="E582" s="130"/>
    </row>
    <row r="583" spans="1:5" x14ac:dyDescent="0.25">
      <c r="A583" s="129"/>
      <c r="B583" s="130"/>
      <c r="C583" s="130"/>
      <c r="D583" s="130"/>
      <c r="E583" s="130"/>
    </row>
    <row r="584" spans="1:5" x14ac:dyDescent="0.25">
      <c r="A584" s="129"/>
      <c r="B584" s="130"/>
      <c r="C584" s="130"/>
      <c r="D584" s="130"/>
      <c r="E584" s="130"/>
    </row>
    <row r="585" spans="1:5" x14ac:dyDescent="0.25">
      <c r="A585" s="129"/>
      <c r="B585" s="130"/>
      <c r="C585" s="130"/>
      <c r="D585" s="130"/>
      <c r="E585" s="130"/>
    </row>
    <row r="586" spans="1:5" x14ac:dyDescent="0.25">
      <c r="A586" s="129"/>
      <c r="B586" s="130"/>
      <c r="C586" s="130"/>
      <c r="D586" s="130"/>
      <c r="E586" s="130"/>
    </row>
    <row r="587" spans="1:5" x14ac:dyDescent="0.25">
      <c r="A587" s="129"/>
      <c r="B587" s="130"/>
      <c r="C587" s="130"/>
      <c r="D587" s="130"/>
      <c r="E587" s="130"/>
    </row>
    <row r="588" spans="1:5" x14ac:dyDescent="0.25">
      <c r="A588" s="129"/>
      <c r="B588" s="130"/>
      <c r="C588" s="130"/>
      <c r="D588" s="130"/>
      <c r="E588" s="130"/>
    </row>
    <row r="589" spans="1:5" x14ac:dyDescent="0.25">
      <c r="A589" s="129"/>
      <c r="B589" s="130"/>
      <c r="C589" s="130"/>
      <c r="D589" s="130"/>
      <c r="E589" s="130"/>
    </row>
    <row r="590" spans="1:5" x14ac:dyDescent="0.25">
      <c r="A590" s="129"/>
      <c r="B590" s="130"/>
      <c r="C590" s="130"/>
      <c r="D590" s="130"/>
      <c r="E590" s="130"/>
    </row>
    <row r="591" spans="1:5" x14ac:dyDescent="0.25">
      <c r="A591" s="129"/>
      <c r="B591" s="130"/>
      <c r="C591" s="130"/>
      <c r="D591" s="130"/>
      <c r="E591" s="130"/>
    </row>
    <row r="592" spans="1:5" x14ac:dyDescent="0.25">
      <c r="A592" s="129"/>
      <c r="B592" s="130"/>
      <c r="C592" s="130"/>
      <c r="D592" s="130"/>
      <c r="E592" s="130"/>
    </row>
    <row r="593" spans="1:5" x14ac:dyDescent="0.25">
      <c r="A593" s="129"/>
      <c r="B593" s="130"/>
      <c r="C593" s="130"/>
      <c r="D593" s="130"/>
      <c r="E593" s="130"/>
    </row>
    <row r="594" spans="1:5" x14ac:dyDescent="0.25">
      <c r="A594" s="129"/>
      <c r="B594" s="130"/>
      <c r="C594" s="130"/>
      <c r="D594" s="130"/>
      <c r="E594" s="130"/>
    </row>
    <row r="595" spans="1:5" x14ac:dyDescent="0.25">
      <c r="A595" s="129"/>
      <c r="B595" s="130"/>
      <c r="C595" s="130"/>
      <c r="D595" s="130"/>
      <c r="E595" s="130"/>
    </row>
    <row r="596" spans="1:5" x14ac:dyDescent="0.25">
      <c r="A596" s="129"/>
      <c r="B596" s="130"/>
      <c r="C596" s="130"/>
      <c r="D596" s="130"/>
      <c r="E596" s="130"/>
    </row>
    <row r="597" spans="1:5" x14ac:dyDescent="0.25">
      <c r="A597" s="129"/>
      <c r="B597" s="130"/>
      <c r="C597" s="130"/>
      <c r="D597" s="130"/>
      <c r="E597" s="130"/>
    </row>
    <row r="598" spans="1:5" x14ac:dyDescent="0.25">
      <c r="A598" s="129"/>
      <c r="B598" s="130"/>
      <c r="C598" s="130"/>
      <c r="D598" s="130"/>
      <c r="E598" s="130"/>
    </row>
    <row r="599" spans="1:5" x14ac:dyDescent="0.25">
      <c r="A599" s="129"/>
      <c r="B599" s="130"/>
      <c r="C599" s="130"/>
      <c r="D599" s="130"/>
      <c r="E599" s="130"/>
    </row>
    <row r="600" spans="1:5" x14ac:dyDescent="0.25">
      <c r="A600" s="129"/>
      <c r="B600" s="130"/>
      <c r="C600" s="130"/>
      <c r="D600" s="130"/>
      <c r="E600" s="130"/>
    </row>
    <row r="601" spans="1:5" x14ac:dyDescent="0.25">
      <c r="A601" s="129"/>
      <c r="B601" s="130"/>
      <c r="C601" s="130"/>
      <c r="D601" s="130"/>
      <c r="E601" s="130"/>
    </row>
    <row r="602" spans="1:5" x14ac:dyDescent="0.25">
      <c r="A602" s="129"/>
      <c r="B602" s="130"/>
      <c r="C602" s="130"/>
      <c r="D602" s="130"/>
      <c r="E602" s="130"/>
    </row>
    <row r="603" spans="1:5" x14ac:dyDescent="0.25">
      <c r="A603" s="129"/>
      <c r="B603" s="130"/>
      <c r="C603" s="130"/>
      <c r="D603" s="130"/>
      <c r="E603" s="130"/>
    </row>
    <row r="604" spans="1:5" x14ac:dyDescent="0.25">
      <c r="A604" s="129"/>
      <c r="B604" s="130"/>
      <c r="C604" s="130"/>
      <c r="D604" s="130"/>
      <c r="E604" s="130"/>
    </row>
    <row r="605" spans="1:5" x14ac:dyDescent="0.25">
      <c r="A605" s="129"/>
      <c r="B605" s="130"/>
      <c r="C605" s="130"/>
      <c r="D605" s="130"/>
      <c r="E605" s="130"/>
    </row>
    <row r="606" spans="1:5" x14ac:dyDescent="0.25">
      <c r="A606" s="129"/>
      <c r="B606" s="130"/>
      <c r="C606" s="130"/>
      <c r="D606" s="130"/>
      <c r="E606" s="130"/>
    </row>
    <row r="607" spans="1:5" x14ac:dyDescent="0.25">
      <c r="A607" s="129"/>
      <c r="B607" s="130"/>
      <c r="C607" s="130"/>
      <c r="D607" s="130"/>
      <c r="E607" s="130"/>
    </row>
    <row r="608" spans="1:5" x14ac:dyDescent="0.25">
      <c r="A608" s="129"/>
      <c r="B608" s="130"/>
      <c r="C608" s="130"/>
      <c r="D608" s="130"/>
      <c r="E608" s="130"/>
    </row>
    <row r="609" spans="1:5" x14ac:dyDescent="0.25">
      <c r="A609" s="129"/>
      <c r="B609" s="130"/>
      <c r="C609" s="130"/>
      <c r="D609" s="130"/>
      <c r="E609" s="130"/>
    </row>
    <row r="610" spans="1:5" x14ac:dyDescent="0.25">
      <c r="A610" s="129"/>
      <c r="B610" s="130"/>
      <c r="C610" s="130"/>
      <c r="D610" s="130"/>
      <c r="E610" s="130"/>
    </row>
    <row r="611" spans="1:5" x14ac:dyDescent="0.25">
      <c r="A611" s="129"/>
      <c r="B611" s="130"/>
      <c r="C611" s="130"/>
      <c r="D611" s="130"/>
      <c r="E611" s="130"/>
    </row>
    <row r="612" spans="1:5" x14ac:dyDescent="0.25">
      <c r="A612" s="129"/>
      <c r="B612" s="130"/>
      <c r="C612" s="130"/>
      <c r="D612" s="130"/>
      <c r="E612" s="130"/>
    </row>
    <row r="613" spans="1:5" x14ac:dyDescent="0.25">
      <c r="A613" s="129"/>
      <c r="B613" s="130"/>
      <c r="C613" s="130"/>
      <c r="D613" s="130"/>
      <c r="E613" s="130"/>
    </row>
    <row r="614" spans="1:5" x14ac:dyDescent="0.25">
      <c r="A614" s="129"/>
      <c r="B614" s="130"/>
      <c r="C614" s="130"/>
      <c r="D614" s="130"/>
      <c r="E614" s="130"/>
    </row>
    <row r="615" spans="1:5" x14ac:dyDescent="0.25">
      <c r="A615" s="129"/>
      <c r="B615" s="130"/>
      <c r="C615" s="130"/>
      <c r="D615" s="130"/>
      <c r="E615" s="130"/>
    </row>
    <row r="616" spans="1:5" x14ac:dyDescent="0.25">
      <c r="A616" s="129"/>
      <c r="B616" s="130"/>
      <c r="C616" s="130"/>
      <c r="D616" s="130"/>
      <c r="E616" s="130"/>
    </row>
    <row r="617" spans="1:5" x14ac:dyDescent="0.25">
      <c r="A617" s="129"/>
      <c r="B617" s="130"/>
      <c r="C617" s="130"/>
      <c r="D617" s="130"/>
      <c r="E617" s="130"/>
    </row>
    <row r="618" spans="1:5" x14ac:dyDescent="0.25">
      <c r="A618" s="129"/>
      <c r="B618" s="130"/>
      <c r="C618" s="130"/>
      <c r="D618" s="130"/>
      <c r="E618" s="130"/>
    </row>
    <row r="619" spans="1:5" x14ac:dyDescent="0.25">
      <c r="A619" s="129"/>
      <c r="B619" s="130"/>
      <c r="C619" s="130"/>
      <c r="D619" s="130"/>
      <c r="E619" s="130"/>
    </row>
    <row r="620" spans="1:5" x14ac:dyDescent="0.25">
      <c r="A620" s="129"/>
      <c r="B620" s="130"/>
      <c r="C620" s="130"/>
      <c r="D620" s="130"/>
      <c r="E620" s="130"/>
    </row>
    <row r="621" spans="1:5" x14ac:dyDescent="0.25">
      <c r="A621" s="129"/>
      <c r="B621" s="130"/>
      <c r="C621" s="130"/>
      <c r="D621" s="130"/>
      <c r="E621" s="130"/>
    </row>
    <row r="622" spans="1:5" x14ac:dyDescent="0.25">
      <c r="A622" s="129"/>
      <c r="B622" s="130"/>
      <c r="C622" s="130"/>
      <c r="D622" s="130"/>
      <c r="E622" s="130"/>
    </row>
    <row r="623" spans="1:5" x14ac:dyDescent="0.25">
      <c r="A623" s="129"/>
      <c r="B623" s="130"/>
      <c r="C623" s="130"/>
      <c r="D623" s="130"/>
      <c r="E623" s="130"/>
    </row>
    <row r="624" spans="1:5" x14ac:dyDescent="0.25">
      <c r="A624" s="129"/>
      <c r="B624" s="130"/>
      <c r="C624" s="130"/>
      <c r="D624" s="130"/>
      <c r="E624" s="130"/>
    </row>
    <row r="625" spans="1:5" x14ac:dyDescent="0.25">
      <c r="A625" s="129"/>
      <c r="B625" s="130"/>
      <c r="C625" s="130"/>
      <c r="D625" s="130"/>
      <c r="E625" s="130"/>
    </row>
    <row r="626" spans="1:5" x14ac:dyDescent="0.25">
      <c r="A626" s="129"/>
      <c r="B626" s="130"/>
      <c r="C626" s="130"/>
      <c r="D626" s="130"/>
      <c r="E626" s="130"/>
    </row>
    <row r="627" spans="1:5" x14ac:dyDescent="0.25">
      <c r="A627" s="129"/>
      <c r="B627" s="130"/>
      <c r="C627" s="130"/>
      <c r="D627" s="130"/>
      <c r="E627" s="130"/>
    </row>
    <row r="628" spans="1:5" x14ac:dyDescent="0.25">
      <c r="A628" s="129"/>
      <c r="B628" s="130"/>
      <c r="C628" s="130"/>
      <c r="D628" s="130"/>
      <c r="E628" s="130"/>
    </row>
    <row r="629" spans="1:5" x14ac:dyDescent="0.25">
      <c r="A629" s="129"/>
      <c r="B629" s="130"/>
      <c r="C629" s="130"/>
      <c r="D629" s="130"/>
      <c r="E629" s="130"/>
    </row>
    <row r="630" spans="1:5" x14ac:dyDescent="0.25">
      <c r="A630" s="129"/>
      <c r="B630" s="130"/>
      <c r="C630" s="130"/>
      <c r="D630" s="130"/>
      <c r="E630" s="130"/>
    </row>
    <row r="631" spans="1:5" x14ac:dyDescent="0.25">
      <c r="A631" s="129"/>
      <c r="B631" s="130"/>
      <c r="C631" s="130"/>
      <c r="D631" s="130"/>
      <c r="E631" s="130"/>
    </row>
    <row r="632" spans="1:5" x14ac:dyDescent="0.25">
      <c r="A632" s="129"/>
      <c r="B632" s="130"/>
      <c r="C632" s="130"/>
      <c r="D632" s="130"/>
      <c r="E632" s="130"/>
    </row>
    <row r="633" spans="1:5" x14ac:dyDescent="0.25">
      <c r="A633" s="129"/>
      <c r="B633" s="130"/>
      <c r="C633" s="130"/>
      <c r="D633" s="130"/>
      <c r="E633" s="130"/>
    </row>
    <row r="634" spans="1:5" x14ac:dyDescent="0.25">
      <c r="A634" s="129"/>
      <c r="B634" s="130"/>
      <c r="C634" s="130"/>
      <c r="D634" s="130"/>
      <c r="E634" s="130"/>
    </row>
    <row r="635" spans="1:5" x14ac:dyDescent="0.25">
      <c r="A635" s="129"/>
      <c r="B635" s="130"/>
      <c r="C635" s="130"/>
      <c r="D635" s="130"/>
      <c r="E635" s="130"/>
    </row>
    <row r="636" spans="1:5" x14ac:dyDescent="0.25">
      <c r="A636" s="129"/>
      <c r="B636" s="130"/>
      <c r="C636" s="130"/>
      <c r="D636" s="130"/>
      <c r="E636" s="130"/>
    </row>
    <row r="637" spans="1:5" x14ac:dyDescent="0.25">
      <c r="A637" s="129"/>
      <c r="B637" s="130"/>
      <c r="C637" s="130"/>
      <c r="D637" s="130"/>
      <c r="E637" s="130"/>
    </row>
    <row r="638" spans="1:5" x14ac:dyDescent="0.25">
      <c r="A638" s="129"/>
      <c r="B638" s="130"/>
      <c r="C638" s="130"/>
      <c r="D638" s="130"/>
      <c r="E638" s="130"/>
    </row>
    <row r="639" spans="1:5" x14ac:dyDescent="0.25">
      <c r="A639" s="129"/>
      <c r="B639" s="130"/>
      <c r="C639" s="130"/>
      <c r="D639" s="130"/>
      <c r="E639" s="130"/>
    </row>
    <row r="640" spans="1:5" x14ac:dyDescent="0.25">
      <c r="A640" s="129"/>
      <c r="B640" s="130"/>
      <c r="C640" s="130"/>
      <c r="D640" s="130"/>
      <c r="E640" s="130"/>
    </row>
    <row r="641" spans="1:5" x14ac:dyDescent="0.25">
      <c r="A641" s="129"/>
      <c r="B641" s="130"/>
      <c r="C641" s="130"/>
      <c r="D641" s="130"/>
      <c r="E641" s="130"/>
    </row>
    <row r="642" spans="1:5" x14ac:dyDescent="0.25">
      <c r="A642" s="129"/>
      <c r="B642" s="130"/>
      <c r="C642" s="130"/>
      <c r="D642" s="130"/>
      <c r="E642" s="130"/>
    </row>
    <row r="643" spans="1:5" x14ac:dyDescent="0.25">
      <c r="A643" s="129"/>
      <c r="B643" s="130"/>
      <c r="C643" s="130"/>
      <c r="D643" s="130"/>
      <c r="E643" s="130"/>
    </row>
    <row r="644" spans="1:5" x14ac:dyDescent="0.25">
      <c r="A644" s="129"/>
      <c r="B644" s="130"/>
      <c r="C644" s="130"/>
      <c r="D644" s="130"/>
      <c r="E644" s="130"/>
    </row>
    <row r="645" spans="1:5" x14ac:dyDescent="0.25">
      <c r="A645" s="129"/>
      <c r="B645" s="130"/>
      <c r="C645" s="130"/>
      <c r="D645" s="130"/>
      <c r="E645" s="130"/>
    </row>
    <row r="646" spans="1:5" x14ac:dyDescent="0.25">
      <c r="A646" s="129"/>
      <c r="B646" s="130"/>
      <c r="C646" s="130"/>
      <c r="D646" s="130"/>
      <c r="E646" s="130"/>
    </row>
    <row r="647" spans="1:5" x14ac:dyDescent="0.25">
      <c r="A647" s="129"/>
      <c r="B647" s="130"/>
      <c r="C647" s="130"/>
      <c r="D647" s="130"/>
      <c r="E647" s="130"/>
    </row>
    <row r="648" spans="1:5" x14ac:dyDescent="0.25">
      <c r="A648" s="129"/>
      <c r="B648" s="130"/>
      <c r="C648" s="130"/>
      <c r="D648" s="130"/>
      <c r="E648" s="130"/>
    </row>
    <row r="649" spans="1:5" x14ac:dyDescent="0.25">
      <c r="A649" s="129"/>
      <c r="B649" s="130"/>
      <c r="C649" s="130"/>
      <c r="D649" s="130"/>
      <c r="E649" s="130"/>
    </row>
    <row r="650" spans="1:5" x14ac:dyDescent="0.25">
      <c r="A650" s="129"/>
      <c r="B650" s="130"/>
      <c r="C650" s="130"/>
      <c r="D650" s="130"/>
      <c r="E650" s="130"/>
    </row>
    <row r="651" spans="1:5" x14ac:dyDescent="0.25">
      <c r="A651" s="129"/>
      <c r="B651" s="130"/>
      <c r="C651" s="130"/>
      <c r="D651" s="130"/>
      <c r="E651" s="130"/>
    </row>
    <row r="652" spans="1:5" x14ac:dyDescent="0.25">
      <c r="A652" s="129"/>
      <c r="B652" s="130"/>
      <c r="C652" s="130"/>
      <c r="D652" s="130"/>
      <c r="E652" s="130"/>
    </row>
    <row r="653" spans="1:5" x14ac:dyDescent="0.25">
      <c r="A653" s="129"/>
      <c r="B653" s="130"/>
      <c r="C653" s="130"/>
      <c r="D653" s="130"/>
      <c r="E653" s="130"/>
    </row>
    <row r="654" spans="1:5" x14ac:dyDescent="0.25">
      <c r="A654" s="129"/>
      <c r="B654" s="130"/>
      <c r="C654" s="130"/>
      <c r="D654" s="130"/>
      <c r="E654" s="130"/>
    </row>
    <row r="655" spans="1:5" x14ac:dyDescent="0.25">
      <c r="A655" s="129"/>
      <c r="B655" s="130"/>
      <c r="C655" s="130"/>
      <c r="D655" s="130"/>
      <c r="E655" s="130"/>
    </row>
    <row r="656" spans="1:5" x14ac:dyDescent="0.25">
      <c r="A656" s="129"/>
      <c r="B656" s="130"/>
      <c r="C656" s="130"/>
      <c r="D656" s="130"/>
      <c r="E656" s="130"/>
    </row>
    <row r="657" spans="1:5" x14ac:dyDescent="0.25">
      <c r="A657" s="129"/>
      <c r="B657" s="130"/>
      <c r="C657" s="130"/>
      <c r="D657" s="130"/>
      <c r="E657" s="130"/>
    </row>
    <row r="658" spans="1:5" x14ac:dyDescent="0.25">
      <c r="A658" s="129"/>
      <c r="B658" s="130"/>
      <c r="C658" s="130"/>
      <c r="D658" s="130"/>
      <c r="E658" s="130"/>
    </row>
    <row r="659" spans="1:5" x14ac:dyDescent="0.25">
      <c r="A659" s="129"/>
      <c r="B659" s="130"/>
      <c r="C659" s="130"/>
      <c r="D659" s="130"/>
      <c r="E659" s="130"/>
    </row>
    <row r="660" spans="1:5" x14ac:dyDescent="0.25">
      <c r="A660" s="129"/>
      <c r="B660" s="130"/>
      <c r="C660" s="130"/>
      <c r="D660" s="130"/>
      <c r="E660" s="130"/>
    </row>
    <row r="661" spans="1:5" x14ac:dyDescent="0.25">
      <c r="A661" s="129"/>
      <c r="B661" s="130"/>
      <c r="C661" s="130"/>
      <c r="D661" s="130"/>
      <c r="E661" s="130"/>
    </row>
    <row r="662" spans="1:5" x14ac:dyDescent="0.25">
      <c r="A662" s="129"/>
      <c r="B662" s="130"/>
      <c r="C662" s="130"/>
      <c r="D662" s="130"/>
      <c r="E662" s="130"/>
    </row>
    <row r="663" spans="1:5" x14ac:dyDescent="0.25">
      <c r="A663" s="129"/>
      <c r="B663" s="130"/>
      <c r="C663" s="130"/>
      <c r="D663" s="130"/>
      <c r="E663" s="130"/>
    </row>
    <row r="664" spans="1:5" x14ac:dyDescent="0.25">
      <c r="A664" s="129"/>
      <c r="B664" s="130"/>
      <c r="C664" s="130"/>
      <c r="D664" s="130"/>
      <c r="E664" s="130"/>
    </row>
    <row r="665" spans="1:5" x14ac:dyDescent="0.25">
      <c r="A665" s="129"/>
      <c r="B665" s="130"/>
      <c r="C665" s="130"/>
      <c r="D665" s="130"/>
      <c r="E665" s="130"/>
    </row>
    <row r="666" spans="1:5" x14ac:dyDescent="0.25">
      <c r="A666" s="129"/>
      <c r="B666" s="130"/>
      <c r="C666" s="130"/>
      <c r="D666" s="130"/>
      <c r="E666" s="130"/>
    </row>
    <row r="667" spans="1:5" x14ac:dyDescent="0.25">
      <c r="A667" s="129"/>
      <c r="B667" s="130"/>
      <c r="C667" s="130"/>
      <c r="D667" s="130"/>
      <c r="E667" s="130"/>
    </row>
    <row r="668" spans="1:5" x14ac:dyDescent="0.25">
      <c r="A668" s="129"/>
      <c r="B668" s="130"/>
      <c r="C668" s="130"/>
      <c r="D668" s="130"/>
      <c r="E668" s="130"/>
    </row>
    <row r="669" spans="1:5" x14ac:dyDescent="0.25">
      <c r="A669" s="129"/>
      <c r="B669" s="130"/>
      <c r="C669" s="130"/>
      <c r="D669" s="130"/>
      <c r="E669" s="130"/>
    </row>
    <row r="670" spans="1:5" x14ac:dyDescent="0.25">
      <c r="A670" s="129"/>
      <c r="B670" s="130"/>
      <c r="C670" s="130"/>
      <c r="D670" s="130"/>
      <c r="E670" s="130"/>
    </row>
    <row r="671" spans="1:5" x14ac:dyDescent="0.25">
      <c r="A671" s="129"/>
      <c r="B671" s="130"/>
      <c r="C671" s="130"/>
      <c r="D671" s="130"/>
      <c r="E671" s="130"/>
    </row>
    <row r="672" spans="1:5" x14ac:dyDescent="0.25">
      <c r="A672" s="129"/>
      <c r="B672" s="130"/>
      <c r="C672" s="130"/>
      <c r="D672" s="130"/>
      <c r="E672" s="130"/>
    </row>
    <row r="673" spans="1:5" x14ac:dyDescent="0.25">
      <c r="A673" s="129"/>
      <c r="B673" s="130"/>
      <c r="C673" s="130"/>
      <c r="D673" s="130"/>
      <c r="E673" s="130"/>
    </row>
    <row r="674" spans="1:5" x14ac:dyDescent="0.25">
      <c r="A674" s="129"/>
      <c r="B674" s="130"/>
      <c r="C674" s="130"/>
      <c r="D674" s="130"/>
      <c r="E674" s="130"/>
    </row>
    <row r="675" spans="1:5" x14ac:dyDescent="0.25">
      <c r="A675" s="129"/>
      <c r="B675" s="130"/>
      <c r="C675" s="130"/>
      <c r="D675" s="130"/>
      <c r="E675" s="130"/>
    </row>
    <row r="676" spans="1:5" x14ac:dyDescent="0.25">
      <c r="A676" s="129"/>
      <c r="B676" s="130"/>
      <c r="C676" s="130"/>
      <c r="D676" s="130"/>
      <c r="E676" s="130"/>
    </row>
    <row r="677" spans="1:5" x14ac:dyDescent="0.25">
      <c r="A677" s="129"/>
      <c r="B677" s="130"/>
      <c r="C677" s="130"/>
      <c r="D677" s="130"/>
      <c r="E677" s="130"/>
    </row>
    <row r="678" spans="1:5" x14ac:dyDescent="0.25">
      <c r="A678" s="129"/>
      <c r="B678" s="130"/>
      <c r="C678" s="130"/>
      <c r="D678" s="130"/>
      <c r="E678" s="130"/>
    </row>
    <row r="679" spans="1:5" x14ac:dyDescent="0.25">
      <c r="A679" s="129"/>
      <c r="B679" s="130"/>
      <c r="C679" s="130"/>
      <c r="D679" s="130"/>
      <c r="E679" s="130"/>
    </row>
    <row r="680" spans="1:5" x14ac:dyDescent="0.25">
      <c r="A680" s="129"/>
      <c r="B680" s="130"/>
      <c r="C680" s="130"/>
      <c r="D680" s="130"/>
      <c r="E680" s="130"/>
    </row>
    <row r="681" spans="1:5" x14ac:dyDescent="0.25">
      <c r="A681" s="129"/>
      <c r="B681" s="130"/>
      <c r="C681" s="130"/>
      <c r="D681" s="130"/>
      <c r="E681" s="130"/>
    </row>
    <row r="682" spans="1:5" x14ac:dyDescent="0.25">
      <c r="A682" s="129"/>
      <c r="B682" s="130"/>
      <c r="C682" s="130"/>
      <c r="D682" s="130"/>
      <c r="E682" s="130"/>
    </row>
    <row r="683" spans="1:5" x14ac:dyDescent="0.25">
      <c r="A683" s="129"/>
      <c r="B683" s="130"/>
      <c r="C683" s="130"/>
      <c r="D683" s="130"/>
      <c r="E683" s="130"/>
    </row>
    <row r="684" spans="1:5" x14ac:dyDescent="0.25">
      <c r="A684" s="129"/>
      <c r="B684" s="130"/>
      <c r="C684" s="130"/>
      <c r="D684" s="130"/>
      <c r="E684" s="130"/>
    </row>
    <row r="685" spans="1:5" x14ac:dyDescent="0.25">
      <c r="A685" s="129"/>
      <c r="B685" s="130"/>
      <c r="C685" s="130"/>
      <c r="D685" s="130"/>
      <c r="E685" s="130"/>
    </row>
    <row r="686" spans="1:5" x14ac:dyDescent="0.25">
      <c r="A686" s="129"/>
      <c r="B686" s="130"/>
      <c r="C686" s="130"/>
      <c r="D686" s="130"/>
      <c r="E686" s="130"/>
    </row>
    <row r="687" spans="1:5" x14ac:dyDescent="0.25">
      <c r="A687" s="129"/>
      <c r="B687" s="130"/>
      <c r="C687" s="130"/>
      <c r="D687" s="130"/>
      <c r="E687" s="130"/>
    </row>
    <row r="688" spans="1:5" x14ac:dyDescent="0.25">
      <c r="A688" s="129"/>
      <c r="B688" s="130"/>
      <c r="C688" s="130"/>
      <c r="D688" s="130"/>
      <c r="E688" s="130"/>
    </row>
    <row r="689" spans="1:5" x14ac:dyDescent="0.25">
      <c r="A689" s="129"/>
      <c r="B689" s="130"/>
      <c r="C689" s="130"/>
      <c r="D689" s="130"/>
      <c r="E689" s="130"/>
    </row>
    <row r="690" spans="1:5" x14ac:dyDescent="0.25">
      <c r="A690" s="129"/>
      <c r="B690" s="130"/>
      <c r="C690" s="130"/>
      <c r="D690" s="130"/>
      <c r="E690" s="130"/>
    </row>
    <row r="691" spans="1:5" x14ac:dyDescent="0.25">
      <c r="A691" s="129"/>
      <c r="B691" s="130"/>
      <c r="C691" s="130"/>
      <c r="D691" s="130"/>
      <c r="E691" s="130"/>
    </row>
    <row r="692" spans="1:5" x14ac:dyDescent="0.25">
      <c r="A692" s="129"/>
      <c r="B692" s="130"/>
      <c r="C692" s="130"/>
      <c r="D692" s="130"/>
      <c r="E692" s="130"/>
    </row>
    <row r="693" spans="1:5" x14ac:dyDescent="0.25">
      <c r="A693" s="129"/>
      <c r="B693" s="130"/>
      <c r="C693" s="130"/>
      <c r="D693" s="130"/>
      <c r="E693" s="130"/>
    </row>
    <row r="694" spans="1:5" x14ac:dyDescent="0.25">
      <c r="A694" s="129"/>
      <c r="B694" s="130"/>
      <c r="C694" s="130"/>
      <c r="D694" s="130"/>
      <c r="E694" s="130"/>
    </row>
    <row r="695" spans="1:5" x14ac:dyDescent="0.25">
      <c r="A695" s="129"/>
      <c r="B695" s="130"/>
      <c r="C695" s="130"/>
      <c r="D695" s="130"/>
      <c r="E695" s="130"/>
    </row>
    <row r="696" spans="1:5" x14ac:dyDescent="0.25">
      <c r="A696" s="129"/>
      <c r="B696" s="130"/>
      <c r="C696" s="130"/>
      <c r="D696" s="130"/>
      <c r="E696" s="130"/>
    </row>
    <row r="697" spans="1:5" x14ac:dyDescent="0.25">
      <c r="A697" s="129"/>
      <c r="B697" s="130"/>
      <c r="C697" s="130"/>
      <c r="D697" s="130"/>
      <c r="E697" s="130"/>
    </row>
    <row r="698" spans="1:5" x14ac:dyDescent="0.25">
      <c r="A698" s="129"/>
      <c r="B698" s="130"/>
      <c r="C698" s="130"/>
      <c r="D698" s="130"/>
      <c r="E698" s="130"/>
    </row>
    <row r="699" spans="1:5" x14ac:dyDescent="0.25">
      <c r="A699" s="129"/>
      <c r="B699" s="130"/>
      <c r="C699" s="130"/>
      <c r="D699" s="130"/>
      <c r="E699" s="130"/>
    </row>
    <row r="700" spans="1:5" x14ac:dyDescent="0.25">
      <c r="A700" s="129"/>
      <c r="B700" s="130"/>
      <c r="C700" s="130"/>
      <c r="D700" s="130"/>
      <c r="E700" s="130"/>
    </row>
    <row r="701" spans="1:5" x14ac:dyDescent="0.25">
      <c r="A701" s="129"/>
      <c r="B701" s="130"/>
      <c r="C701" s="130"/>
      <c r="D701" s="130"/>
      <c r="E701" s="130"/>
    </row>
    <row r="702" spans="1:5" x14ac:dyDescent="0.25">
      <c r="A702" s="129"/>
      <c r="B702" s="130"/>
      <c r="C702" s="130"/>
      <c r="D702" s="130"/>
      <c r="E702" s="130"/>
    </row>
    <row r="703" spans="1:5" x14ac:dyDescent="0.25">
      <c r="A703" s="129"/>
      <c r="B703" s="130"/>
      <c r="C703" s="130"/>
      <c r="D703" s="130"/>
      <c r="E703" s="130"/>
    </row>
    <row r="704" spans="1:5" x14ac:dyDescent="0.25">
      <c r="A704" s="129"/>
      <c r="B704" s="130"/>
      <c r="C704" s="130"/>
      <c r="D704" s="130"/>
      <c r="E704" s="130"/>
    </row>
    <row r="705" spans="1:5" x14ac:dyDescent="0.25">
      <c r="A705" s="129"/>
      <c r="B705" s="130"/>
      <c r="C705" s="130"/>
      <c r="D705" s="130"/>
      <c r="E705" s="130"/>
    </row>
    <row r="706" spans="1:5" x14ac:dyDescent="0.25">
      <c r="A706" s="129"/>
      <c r="B706" s="130"/>
      <c r="C706" s="130"/>
      <c r="D706" s="130"/>
      <c r="E706" s="130"/>
    </row>
    <row r="707" spans="1:5" x14ac:dyDescent="0.25">
      <c r="A707" s="129"/>
      <c r="B707" s="130"/>
      <c r="C707" s="130"/>
      <c r="D707" s="130"/>
      <c r="E707" s="130"/>
    </row>
    <row r="708" spans="1:5" x14ac:dyDescent="0.25">
      <c r="A708" s="129"/>
      <c r="B708" s="130"/>
      <c r="C708" s="130"/>
      <c r="D708" s="130"/>
      <c r="E708" s="130"/>
    </row>
    <row r="709" spans="1:5" x14ac:dyDescent="0.25">
      <c r="A709" s="129"/>
      <c r="B709" s="130"/>
      <c r="C709" s="130"/>
      <c r="D709" s="130"/>
      <c r="E709" s="130"/>
    </row>
    <row r="710" spans="1:5" x14ac:dyDescent="0.25">
      <c r="A710" s="129"/>
      <c r="B710" s="130"/>
      <c r="C710" s="130"/>
      <c r="D710" s="130"/>
      <c r="E710" s="130"/>
    </row>
    <row r="711" spans="1:5" x14ac:dyDescent="0.25">
      <c r="A711" s="129"/>
      <c r="B711" s="130"/>
      <c r="C711" s="130"/>
      <c r="D711" s="130"/>
      <c r="E711" s="130"/>
    </row>
    <row r="712" spans="1:5" x14ac:dyDescent="0.25">
      <c r="A712" s="129"/>
      <c r="B712" s="130"/>
      <c r="C712" s="130"/>
      <c r="D712" s="130"/>
      <c r="E712" s="130"/>
    </row>
    <row r="713" spans="1:5" x14ac:dyDescent="0.25">
      <c r="A713" s="129"/>
      <c r="B713" s="130"/>
      <c r="C713" s="130"/>
      <c r="D713" s="130"/>
      <c r="E713" s="130"/>
    </row>
    <row r="714" spans="1:5" x14ac:dyDescent="0.25">
      <c r="A714" s="129"/>
      <c r="B714" s="130"/>
      <c r="C714" s="130"/>
      <c r="D714" s="130"/>
      <c r="E714" s="130"/>
    </row>
    <row r="715" spans="1:5" x14ac:dyDescent="0.25">
      <c r="A715" s="129"/>
      <c r="B715" s="130"/>
      <c r="C715" s="130"/>
      <c r="D715" s="130"/>
      <c r="E715" s="130"/>
    </row>
    <row r="716" spans="1:5" x14ac:dyDescent="0.25">
      <c r="A716" s="129"/>
      <c r="B716" s="130"/>
      <c r="C716" s="130"/>
      <c r="D716" s="130"/>
      <c r="E716" s="130"/>
    </row>
    <row r="717" spans="1:5" x14ac:dyDescent="0.25">
      <c r="A717" s="129"/>
      <c r="B717" s="130"/>
      <c r="C717" s="130"/>
      <c r="D717" s="130"/>
      <c r="E717" s="130"/>
    </row>
    <row r="718" spans="1:5" x14ac:dyDescent="0.25">
      <c r="A718" s="129"/>
      <c r="B718" s="130"/>
      <c r="C718" s="130"/>
      <c r="D718" s="130"/>
      <c r="E718" s="130"/>
    </row>
    <row r="719" spans="1:5" x14ac:dyDescent="0.25">
      <c r="A719" s="129"/>
      <c r="B719" s="130"/>
      <c r="C719" s="130"/>
      <c r="D719" s="130"/>
      <c r="E719" s="130"/>
    </row>
    <row r="720" spans="1:5" x14ac:dyDescent="0.25">
      <c r="A720" s="129"/>
      <c r="B720" s="130"/>
      <c r="C720" s="130"/>
      <c r="D720" s="130"/>
      <c r="E720" s="130"/>
    </row>
    <row r="721" spans="1:5" x14ac:dyDescent="0.25">
      <c r="A721" s="129"/>
      <c r="B721" s="130"/>
      <c r="C721" s="130"/>
      <c r="D721" s="130"/>
      <c r="E721" s="130"/>
    </row>
    <row r="722" spans="1:5" x14ac:dyDescent="0.25">
      <c r="A722" s="129"/>
      <c r="B722" s="130"/>
      <c r="C722" s="130"/>
      <c r="D722" s="130"/>
      <c r="E722" s="130"/>
    </row>
    <row r="723" spans="1:5" x14ac:dyDescent="0.25">
      <c r="A723" s="129"/>
      <c r="B723" s="130"/>
      <c r="C723" s="130"/>
      <c r="D723" s="130"/>
      <c r="E723" s="130"/>
    </row>
    <row r="724" spans="1:5" x14ac:dyDescent="0.25">
      <c r="A724" s="129"/>
      <c r="B724" s="130"/>
      <c r="C724" s="130"/>
      <c r="D724" s="130"/>
      <c r="E724" s="130"/>
    </row>
    <row r="725" spans="1:5" x14ac:dyDescent="0.25">
      <c r="A725" s="129"/>
      <c r="B725" s="130"/>
      <c r="C725" s="130"/>
      <c r="D725" s="130"/>
      <c r="E725" s="130"/>
    </row>
    <row r="726" spans="1:5" x14ac:dyDescent="0.25">
      <c r="A726" s="129"/>
      <c r="B726" s="130"/>
      <c r="C726" s="130"/>
      <c r="D726" s="130"/>
      <c r="E726" s="130"/>
    </row>
    <row r="727" spans="1:5" x14ac:dyDescent="0.25">
      <c r="A727" s="129"/>
      <c r="B727" s="130"/>
      <c r="C727" s="130"/>
      <c r="D727" s="130"/>
      <c r="E727" s="130"/>
    </row>
    <row r="728" spans="1:5" x14ac:dyDescent="0.25">
      <c r="A728" s="129"/>
      <c r="B728" s="130"/>
      <c r="C728" s="130"/>
      <c r="D728" s="130"/>
      <c r="E728" s="130"/>
    </row>
    <row r="729" spans="1:5" x14ac:dyDescent="0.25">
      <c r="A729" s="129"/>
      <c r="B729" s="130"/>
      <c r="C729" s="130"/>
      <c r="D729" s="130"/>
      <c r="E729" s="130"/>
    </row>
    <row r="730" spans="1:5" x14ac:dyDescent="0.25">
      <c r="A730" s="129"/>
      <c r="B730" s="130"/>
      <c r="C730" s="130"/>
      <c r="D730" s="130"/>
      <c r="E730" s="130"/>
    </row>
    <row r="731" spans="1:5" x14ac:dyDescent="0.25">
      <c r="A731" s="129"/>
      <c r="B731" s="130"/>
      <c r="C731" s="130"/>
      <c r="D731" s="130"/>
      <c r="E731" s="130"/>
    </row>
    <row r="732" spans="1:5" x14ac:dyDescent="0.25">
      <c r="A732" s="129"/>
      <c r="B732" s="130"/>
      <c r="C732" s="130"/>
      <c r="D732" s="130"/>
      <c r="E732" s="130"/>
    </row>
    <row r="733" spans="1:5" x14ac:dyDescent="0.25">
      <c r="A733" s="129"/>
      <c r="B733" s="130"/>
      <c r="C733" s="130"/>
      <c r="D733" s="130"/>
      <c r="E733" s="130"/>
    </row>
    <row r="734" spans="1:5" x14ac:dyDescent="0.25">
      <c r="A734" s="129"/>
      <c r="B734" s="130"/>
      <c r="C734" s="130"/>
      <c r="D734" s="130"/>
      <c r="E734" s="130"/>
    </row>
    <row r="735" spans="1:5" x14ac:dyDescent="0.25">
      <c r="A735" s="129"/>
      <c r="B735" s="130"/>
      <c r="C735" s="130"/>
      <c r="D735" s="130"/>
      <c r="E735" s="130"/>
    </row>
    <row r="736" spans="1:5" x14ac:dyDescent="0.25">
      <c r="A736" s="129"/>
      <c r="B736" s="130"/>
      <c r="C736" s="130"/>
      <c r="D736" s="130"/>
      <c r="E736" s="130"/>
    </row>
    <row r="737" spans="1:5" x14ac:dyDescent="0.25">
      <c r="A737" s="129"/>
      <c r="B737" s="130"/>
      <c r="C737" s="130"/>
      <c r="D737" s="130"/>
      <c r="E737" s="130"/>
    </row>
    <row r="738" spans="1:5" x14ac:dyDescent="0.25">
      <c r="A738" s="129"/>
      <c r="B738" s="130"/>
      <c r="C738" s="130"/>
      <c r="D738" s="130"/>
      <c r="E738" s="130"/>
    </row>
    <row r="739" spans="1:5" x14ac:dyDescent="0.25">
      <c r="A739" s="129"/>
      <c r="B739" s="130"/>
      <c r="C739" s="130"/>
      <c r="D739" s="130"/>
      <c r="E739" s="130"/>
    </row>
    <row r="740" spans="1:5" x14ac:dyDescent="0.25">
      <c r="A740" s="129"/>
      <c r="B740" s="130"/>
      <c r="C740" s="130"/>
      <c r="D740" s="130"/>
      <c r="E740" s="130"/>
    </row>
    <row r="741" spans="1:5" x14ac:dyDescent="0.25">
      <c r="A741" s="129"/>
      <c r="B741" s="130"/>
      <c r="C741" s="130"/>
      <c r="D741" s="130"/>
      <c r="E741" s="130"/>
    </row>
    <row r="742" spans="1:5" x14ac:dyDescent="0.25">
      <c r="A742" s="129"/>
      <c r="B742" s="130"/>
      <c r="C742" s="130"/>
      <c r="D742" s="130"/>
      <c r="E742" s="130"/>
    </row>
    <row r="743" spans="1:5" x14ac:dyDescent="0.25">
      <c r="A743" s="129"/>
      <c r="B743" s="130"/>
      <c r="C743" s="130"/>
      <c r="D743" s="130"/>
      <c r="E743" s="130"/>
    </row>
    <row r="744" spans="1:5" x14ac:dyDescent="0.25">
      <c r="A744" s="129"/>
      <c r="B744" s="130"/>
      <c r="C744" s="130"/>
      <c r="D744" s="130"/>
      <c r="E744" s="130"/>
    </row>
    <row r="745" spans="1:5" x14ac:dyDescent="0.25">
      <c r="A745" s="129"/>
      <c r="B745" s="130"/>
      <c r="C745" s="130"/>
      <c r="D745" s="130"/>
      <c r="E745" s="130"/>
    </row>
    <row r="746" spans="1:5" x14ac:dyDescent="0.25">
      <c r="A746" s="129"/>
      <c r="B746" s="130"/>
      <c r="C746" s="130"/>
      <c r="D746" s="130"/>
      <c r="E746" s="130"/>
    </row>
    <row r="747" spans="1:5" x14ac:dyDescent="0.25">
      <c r="A747" s="129"/>
      <c r="B747" s="130"/>
      <c r="C747" s="130"/>
      <c r="D747" s="130"/>
      <c r="E747" s="130"/>
    </row>
    <row r="748" spans="1:5" x14ac:dyDescent="0.25">
      <c r="A748" s="129"/>
      <c r="B748" s="130"/>
      <c r="C748" s="130"/>
      <c r="D748" s="130"/>
      <c r="E748" s="130"/>
    </row>
    <row r="749" spans="1:5" x14ac:dyDescent="0.25">
      <c r="A749" s="129"/>
      <c r="B749" s="130"/>
      <c r="C749" s="130"/>
      <c r="D749" s="130"/>
      <c r="E749" s="130"/>
    </row>
    <row r="750" spans="1:5" x14ac:dyDescent="0.25">
      <c r="A750" s="129"/>
      <c r="B750" s="130"/>
      <c r="C750" s="130"/>
      <c r="D750" s="130"/>
      <c r="E750" s="130"/>
    </row>
    <row r="751" spans="1:5" x14ac:dyDescent="0.25">
      <c r="A751" s="129"/>
      <c r="B751" s="130"/>
      <c r="C751" s="130"/>
      <c r="D751" s="130"/>
      <c r="E751" s="130"/>
    </row>
    <row r="752" spans="1:5" x14ac:dyDescent="0.25">
      <c r="A752" s="129"/>
      <c r="B752" s="130"/>
      <c r="C752" s="130"/>
      <c r="D752" s="130"/>
      <c r="E752" s="130"/>
    </row>
    <row r="753" spans="1:5" x14ac:dyDescent="0.25">
      <c r="A753" s="129"/>
      <c r="B753" s="130"/>
      <c r="C753" s="130"/>
      <c r="D753" s="130"/>
      <c r="E753" s="130"/>
    </row>
    <row r="754" spans="1:5" x14ac:dyDescent="0.25">
      <c r="A754" s="129"/>
      <c r="B754" s="130"/>
      <c r="C754" s="130"/>
      <c r="D754" s="130"/>
      <c r="E754" s="130"/>
    </row>
    <row r="755" spans="1:5" x14ac:dyDescent="0.25">
      <c r="A755" s="129"/>
      <c r="B755" s="130"/>
      <c r="C755" s="130"/>
      <c r="D755" s="130"/>
      <c r="E755" s="130"/>
    </row>
    <row r="756" spans="1:5" x14ac:dyDescent="0.25">
      <c r="A756" s="129"/>
      <c r="B756" s="130"/>
      <c r="C756" s="130"/>
      <c r="D756" s="130"/>
      <c r="E756" s="130"/>
    </row>
    <row r="757" spans="1:5" x14ac:dyDescent="0.25">
      <c r="A757" s="129"/>
      <c r="B757" s="130"/>
      <c r="C757" s="130"/>
      <c r="D757" s="130"/>
      <c r="E757" s="130"/>
    </row>
    <row r="758" spans="1:5" x14ac:dyDescent="0.25">
      <c r="A758" s="129"/>
      <c r="B758" s="130"/>
      <c r="C758" s="130"/>
      <c r="D758" s="130"/>
      <c r="E758" s="130"/>
    </row>
    <row r="759" spans="1:5" x14ac:dyDescent="0.25">
      <c r="A759" s="129"/>
      <c r="B759" s="130"/>
      <c r="C759" s="130"/>
      <c r="D759" s="130"/>
      <c r="E759" s="130"/>
    </row>
    <row r="760" spans="1:5" x14ac:dyDescent="0.25">
      <c r="A760" s="129"/>
      <c r="B760" s="130"/>
      <c r="C760" s="130"/>
      <c r="D760" s="130"/>
      <c r="E760" s="130"/>
    </row>
    <row r="761" spans="1:5" x14ac:dyDescent="0.25">
      <c r="A761" s="129"/>
      <c r="B761" s="130"/>
      <c r="C761" s="130"/>
      <c r="D761" s="130"/>
      <c r="E761" s="130"/>
    </row>
    <row r="762" spans="1:5" x14ac:dyDescent="0.25">
      <c r="A762" s="129"/>
      <c r="B762" s="130"/>
      <c r="C762" s="130"/>
      <c r="D762" s="130"/>
      <c r="E762" s="130"/>
    </row>
    <row r="763" spans="1:5" x14ac:dyDescent="0.25">
      <c r="A763" s="129"/>
      <c r="B763" s="130"/>
      <c r="C763" s="130"/>
      <c r="D763" s="130"/>
      <c r="E763" s="130"/>
    </row>
    <row r="764" spans="1:5" x14ac:dyDescent="0.25">
      <c r="A764" s="129"/>
      <c r="B764" s="130"/>
      <c r="C764" s="130"/>
      <c r="D764" s="130"/>
      <c r="E764" s="130"/>
    </row>
    <row r="765" spans="1:5" x14ac:dyDescent="0.25">
      <c r="A765" s="129"/>
      <c r="B765" s="130"/>
      <c r="C765" s="130"/>
      <c r="D765" s="130"/>
      <c r="E765" s="130"/>
    </row>
    <row r="766" spans="1:5" x14ac:dyDescent="0.25">
      <c r="A766" s="129"/>
      <c r="B766" s="130"/>
      <c r="C766" s="130"/>
      <c r="D766" s="130"/>
      <c r="E766" s="130"/>
    </row>
    <row r="767" spans="1:5" x14ac:dyDescent="0.25">
      <c r="A767" s="129"/>
      <c r="B767" s="130"/>
      <c r="C767" s="130"/>
      <c r="D767" s="130"/>
      <c r="E767" s="130"/>
    </row>
    <row r="768" spans="1:5" x14ac:dyDescent="0.25">
      <c r="A768" s="129"/>
      <c r="B768" s="130"/>
      <c r="C768" s="130"/>
      <c r="D768" s="130"/>
      <c r="E768" s="130"/>
    </row>
    <row r="769" spans="1:5" x14ac:dyDescent="0.25">
      <c r="A769" s="129"/>
      <c r="B769" s="130"/>
      <c r="C769" s="130"/>
      <c r="D769" s="130"/>
      <c r="E769" s="130"/>
    </row>
    <row r="770" spans="1:5" x14ac:dyDescent="0.25">
      <c r="A770" s="129"/>
      <c r="B770" s="130"/>
      <c r="C770" s="130"/>
      <c r="D770" s="130"/>
      <c r="E770" s="130"/>
    </row>
    <row r="771" spans="1:5" x14ac:dyDescent="0.25">
      <c r="A771" s="129"/>
      <c r="B771" s="130"/>
      <c r="C771" s="130"/>
      <c r="D771" s="130"/>
      <c r="E771" s="130"/>
    </row>
    <row r="772" spans="1:5" x14ac:dyDescent="0.25">
      <c r="A772" s="129"/>
      <c r="B772" s="130"/>
      <c r="C772" s="130"/>
      <c r="D772" s="130"/>
      <c r="E772" s="130"/>
    </row>
    <row r="773" spans="1:5" x14ac:dyDescent="0.25">
      <c r="A773" s="129"/>
      <c r="B773" s="130"/>
      <c r="C773" s="130"/>
      <c r="D773" s="130"/>
      <c r="E773" s="130"/>
    </row>
    <row r="774" spans="1:5" x14ac:dyDescent="0.25">
      <c r="A774" s="129"/>
      <c r="B774" s="130"/>
      <c r="C774" s="130"/>
      <c r="D774" s="130"/>
      <c r="E774" s="130"/>
    </row>
    <row r="775" spans="1:5" x14ac:dyDescent="0.25">
      <c r="A775" s="129"/>
      <c r="B775" s="130"/>
      <c r="C775" s="130"/>
      <c r="D775" s="130"/>
      <c r="E775" s="130"/>
    </row>
    <row r="776" spans="1:5" x14ac:dyDescent="0.25">
      <c r="A776" s="129"/>
      <c r="B776" s="130"/>
      <c r="C776" s="130"/>
      <c r="D776" s="130"/>
      <c r="E776" s="130"/>
    </row>
    <row r="777" spans="1:5" x14ac:dyDescent="0.25">
      <c r="A777" s="129"/>
      <c r="B777" s="130"/>
      <c r="C777" s="130"/>
      <c r="D777" s="130"/>
      <c r="E777" s="130"/>
    </row>
    <row r="778" spans="1:5" x14ac:dyDescent="0.25">
      <c r="A778" s="129"/>
      <c r="B778" s="130"/>
      <c r="C778" s="130"/>
      <c r="D778" s="130"/>
      <c r="E778" s="130"/>
    </row>
    <row r="779" spans="1:5" x14ac:dyDescent="0.25">
      <c r="A779" s="129"/>
      <c r="B779" s="130"/>
      <c r="C779" s="130"/>
      <c r="D779" s="130"/>
      <c r="E779" s="130"/>
    </row>
    <row r="780" spans="1:5" x14ac:dyDescent="0.25">
      <c r="A780" s="129"/>
      <c r="B780" s="130"/>
      <c r="C780" s="130"/>
      <c r="D780" s="130"/>
      <c r="E780" s="130"/>
    </row>
    <row r="781" spans="1:5" x14ac:dyDescent="0.25">
      <c r="A781" s="129"/>
      <c r="B781" s="130"/>
      <c r="C781" s="130"/>
      <c r="D781" s="130"/>
      <c r="E781" s="130"/>
    </row>
    <row r="782" spans="1:5" x14ac:dyDescent="0.25">
      <c r="A782" s="129"/>
      <c r="B782" s="130"/>
      <c r="C782" s="130"/>
      <c r="D782" s="130"/>
      <c r="E782" s="130"/>
    </row>
    <row r="783" spans="1:5" x14ac:dyDescent="0.25">
      <c r="A783" s="129"/>
      <c r="B783" s="130"/>
      <c r="C783" s="130"/>
      <c r="D783" s="130"/>
      <c r="E783" s="130"/>
    </row>
    <row r="784" spans="1:5" x14ac:dyDescent="0.25">
      <c r="A784" s="129"/>
      <c r="B784" s="130"/>
      <c r="C784" s="130"/>
      <c r="D784" s="130"/>
      <c r="E784" s="130"/>
    </row>
    <row r="785" spans="1:5" x14ac:dyDescent="0.25">
      <c r="A785" s="129"/>
      <c r="B785" s="130"/>
      <c r="C785" s="130"/>
      <c r="D785" s="130"/>
      <c r="E785" s="130"/>
    </row>
    <row r="786" spans="1:5" x14ac:dyDescent="0.25">
      <c r="A786" s="129"/>
      <c r="B786" s="130"/>
      <c r="C786" s="130"/>
      <c r="D786" s="130"/>
      <c r="E786" s="130"/>
    </row>
    <row r="787" spans="1:5" x14ac:dyDescent="0.25">
      <c r="A787" s="129"/>
      <c r="B787" s="130"/>
      <c r="C787" s="130"/>
      <c r="D787" s="130"/>
      <c r="E787" s="130"/>
    </row>
    <row r="788" spans="1:5" x14ac:dyDescent="0.25">
      <c r="A788" s="129"/>
      <c r="B788" s="130"/>
      <c r="C788" s="130"/>
      <c r="D788" s="130"/>
      <c r="E788" s="130"/>
    </row>
    <row r="789" spans="1:5" x14ac:dyDescent="0.25">
      <c r="A789" s="129"/>
      <c r="B789" s="130"/>
      <c r="C789" s="130"/>
      <c r="D789" s="130"/>
      <c r="E789" s="130"/>
    </row>
    <row r="790" spans="1:5" x14ac:dyDescent="0.25">
      <c r="A790" s="129"/>
      <c r="B790" s="130"/>
      <c r="C790" s="130"/>
      <c r="D790" s="130"/>
      <c r="E790" s="130"/>
    </row>
    <row r="791" spans="1:5" x14ac:dyDescent="0.25">
      <c r="A791" s="129"/>
      <c r="B791" s="130"/>
      <c r="C791" s="130"/>
      <c r="D791" s="130"/>
      <c r="E791" s="130"/>
    </row>
    <row r="792" spans="1:5" x14ac:dyDescent="0.25">
      <c r="A792" s="129"/>
      <c r="B792" s="130"/>
      <c r="C792" s="130"/>
      <c r="D792" s="130"/>
      <c r="E792" s="130"/>
    </row>
    <row r="793" spans="1:5" x14ac:dyDescent="0.25">
      <c r="A793" s="129"/>
      <c r="B793" s="130"/>
      <c r="C793" s="130"/>
      <c r="D793" s="130"/>
      <c r="E793" s="130"/>
    </row>
    <row r="794" spans="1:5" x14ac:dyDescent="0.25">
      <c r="A794" s="129"/>
      <c r="B794" s="130"/>
      <c r="C794" s="130"/>
      <c r="D794" s="130"/>
      <c r="E794" s="130"/>
    </row>
    <row r="795" spans="1:5" x14ac:dyDescent="0.25">
      <c r="A795" s="129"/>
      <c r="B795" s="130"/>
      <c r="C795" s="130"/>
      <c r="D795" s="130"/>
      <c r="E795" s="130"/>
    </row>
    <row r="796" spans="1:5" x14ac:dyDescent="0.25">
      <c r="A796" s="129"/>
      <c r="B796" s="130"/>
      <c r="C796" s="130"/>
      <c r="D796" s="130"/>
      <c r="E796" s="130"/>
    </row>
    <row r="797" spans="1:5" x14ac:dyDescent="0.25">
      <c r="A797" s="129"/>
      <c r="B797" s="130"/>
      <c r="C797" s="130"/>
      <c r="D797" s="130"/>
      <c r="E797" s="130"/>
    </row>
    <row r="798" spans="1:5" x14ac:dyDescent="0.25">
      <c r="A798" s="129"/>
      <c r="B798" s="130"/>
      <c r="C798" s="130"/>
      <c r="D798" s="130"/>
      <c r="E798" s="130"/>
    </row>
    <row r="799" spans="1:5" x14ac:dyDescent="0.25">
      <c r="A799" s="129"/>
      <c r="B799" s="130"/>
      <c r="C799" s="130"/>
      <c r="D799" s="130"/>
      <c r="E799" s="130"/>
    </row>
    <row r="800" spans="1:5" x14ac:dyDescent="0.25">
      <c r="A800" s="129"/>
      <c r="B800" s="130"/>
      <c r="C800" s="130"/>
      <c r="D800" s="130"/>
      <c r="E800" s="130"/>
    </row>
    <row r="801" spans="1:5" x14ac:dyDescent="0.25">
      <c r="A801" s="129"/>
      <c r="B801" s="130"/>
      <c r="C801" s="130"/>
      <c r="D801" s="130"/>
      <c r="E801" s="130"/>
    </row>
    <row r="802" spans="1:5" x14ac:dyDescent="0.25">
      <c r="A802" s="129"/>
      <c r="B802" s="130"/>
      <c r="C802" s="130"/>
      <c r="D802" s="130"/>
      <c r="E802" s="130"/>
    </row>
    <row r="803" spans="1:5" x14ac:dyDescent="0.25">
      <c r="A803" s="129"/>
      <c r="B803" s="130"/>
      <c r="C803" s="130"/>
      <c r="D803" s="130"/>
      <c r="E803" s="130"/>
    </row>
    <row r="804" spans="1:5" x14ac:dyDescent="0.25">
      <c r="A804" s="129"/>
      <c r="B804" s="130"/>
      <c r="C804" s="130"/>
      <c r="D804" s="130"/>
      <c r="E804" s="130"/>
    </row>
    <row r="805" spans="1:5" x14ac:dyDescent="0.25">
      <c r="A805" s="129"/>
      <c r="B805" s="130"/>
      <c r="C805" s="130"/>
      <c r="D805" s="130"/>
      <c r="E805" s="130"/>
    </row>
    <row r="806" spans="1:5" x14ac:dyDescent="0.25">
      <c r="A806" s="129"/>
      <c r="B806" s="130"/>
      <c r="C806" s="130"/>
      <c r="D806" s="130"/>
      <c r="E806" s="130"/>
    </row>
    <row r="807" spans="1:5" x14ac:dyDescent="0.25">
      <c r="A807" s="129"/>
      <c r="B807" s="130"/>
      <c r="C807" s="130"/>
      <c r="D807" s="130"/>
      <c r="E807" s="130"/>
    </row>
    <row r="808" spans="1:5" x14ac:dyDescent="0.25">
      <c r="A808" s="129"/>
      <c r="B808" s="130"/>
      <c r="C808" s="130"/>
      <c r="D808" s="130"/>
      <c r="E808" s="130"/>
    </row>
    <row r="809" spans="1:5" x14ac:dyDescent="0.25">
      <c r="A809" s="129"/>
      <c r="B809" s="130"/>
      <c r="C809" s="130"/>
      <c r="D809" s="130"/>
      <c r="E809" s="130"/>
    </row>
    <row r="810" spans="1:5" x14ac:dyDescent="0.25">
      <c r="A810" s="129"/>
      <c r="B810" s="130"/>
      <c r="C810" s="130"/>
      <c r="D810" s="130"/>
      <c r="E810" s="130"/>
    </row>
    <row r="811" spans="1:5" x14ac:dyDescent="0.25">
      <c r="A811" s="129"/>
      <c r="B811" s="130"/>
      <c r="C811" s="130"/>
      <c r="D811" s="130"/>
      <c r="E811" s="130"/>
    </row>
    <row r="812" spans="1:5" x14ac:dyDescent="0.25">
      <c r="A812" s="129"/>
      <c r="B812" s="130"/>
      <c r="C812" s="130"/>
      <c r="D812" s="130"/>
      <c r="E812" s="130"/>
    </row>
    <row r="813" spans="1:5" x14ac:dyDescent="0.25">
      <c r="A813" s="129"/>
      <c r="B813" s="130"/>
      <c r="C813" s="130"/>
      <c r="D813" s="130"/>
      <c r="E813" s="130"/>
    </row>
    <row r="814" spans="1:5" x14ac:dyDescent="0.25">
      <c r="A814" s="129"/>
      <c r="B814" s="130"/>
      <c r="C814" s="130"/>
      <c r="D814" s="130"/>
      <c r="E814" s="130"/>
    </row>
    <row r="815" spans="1:5" x14ac:dyDescent="0.25">
      <c r="A815" s="129"/>
      <c r="B815" s="130"/>
      <c r="C815" s="130"/>
      <c r="D815" s="130"/>
      <c r="E815" s="130"/>
    </row>
    <row r="816" spans="1:5" x14ac:dyDescent="0.25">
      <c r="A816" s="129"/>
      <c r="B816" s="130"/>
      <c r="C816" s="130"/>
      <c r="D816" s="130"/>
      <c r="E816" s="130"/>
    </row>
    <row r="817" spans="1:5" x14ac:dyDescent="0.25">
      <c r="A817" s="129"/>
      <c r="B817" s="130"/>
      <c r="C817" s="130"/>
      <c r="D817" s="130"/>
      <c r="E817" s="130"/>
    </row>
    <row r="818" spans="1:5" x14ac:dyDescent="0.25">
      <c r="A818" s="129"/>
      <c r="B818" s="130"/>
      <c r="C818" s="130"/>
      <c r="D818" s="130"/>
      <c r="E818" s="130"/>
    </row>
    <row r="819" spans="1:5" x14ac:dyDescent="0.25">
      <c r="A819" s="129"/>
      <c r="B819" s="130"/>
      <c r="C819" s="130"/>
      <c r="D819" s="130"/>
      <c r="E819" s="130"/>
    </row>
    <row r="820" spans="1:5" x14ac:dyDescent="0.25">
      <c r="A820" s="129"/>
      <c r="B820" s="130"/>
      <c r="C820" s="130"/>
      <c r="D820" s="130"/>
      <c r="E820" s="130"/>
    </row>
    <row r="821" spans="1:5" x14ac:dyDescent="0.25">
      <c r="A821" s="129"/>
      <c r="B821" s="130"/>
      <c r="C821" s="130"/>
      <c r="D821" s="130"/>
      <c r="E821" s="130"/>
    </row>
    <row r="822" spans="1:5" x14ac:dyDescent="0.25">
      <c r="A822" s="129"/>
      <c r="B822" s="130"/>
      <c r="C822" s="130"/>
      <c r="D822" s="130"/>
      <c r="E822" s="130"/>
    </row>
    <row r="823" spans="1:5" x14ac:dyDescent="0.25">
      <c r="A823" s="129"/>
      <c r="B823" s="130"/>
      <c r="C823" s="130"/>
      <c r="D823" s="130"/>
      <c r="E823" s="130"/>
    </row>
    <row r="824" spans="1:5" x14ac:dyDescent="0.25">
      <c r="A824" s="129"/>
      <c r="B824" s="130"/>
      <c r="C824" s="130"/>
      <c r="D824" s="130"/>
      <c r="E824" s="130"/>
    </row>
    <row r="825" spans="1:5" x14ac:dyDescent="0.25">
      <c r="A825" s="129"/>
      <c r="B825" s="130"/>
      <c r="C825" s="130"/>
      <c r="D825" s="130"/>
      <c r="E825" s="130"/>
    </row>
    <row r="826" spans="1:5" x14ac:dyDescent="0.25">
      <c r="A826" s="129"/>
      <c r="B826" s="130"/>
      <c r="C826" s="130"/>
      <c r="D826" s="130"/>
      <c r="E826" s="130"/>
    </row>
    <row r="827" spans="1:5" x14ac:dyDescent="0.25">
      <c r="A827" s="129"/>
      <c r="B827" s="130"/>
      <c r="C827" s="130"/>
      <c r="D827" s="130"/>
      <c r="E827" s="130"/>
    </row>
    <row r="828" spans="1:5" x14ac:dyDescent="0.25">
      <c r="A828" s="129"/>
      <c r="B828" s="130"/>
      <c r="C828" s="130"/>
      <c r="D828" s="130"/>
      <c r="E828" s="130"/>
    </row>
    <row r="829" spans="1:5" x14ac:dyDescent="0.25">
      <c r="A829" s="129"/>
      <c r="B829" s="130"/>
      <c r="C829" s="130"/>
      <c r="D829" s="130"/>
      <c r="E829" s="130"/>
    </row>
    <row r="830" spans="1:5" x14ac:dyDescent="0.25">
      <c r="A830" s="129"/>
      <c r="B830" s="130"/>
      <c r="C830" s="130"/>
      <c r="D830" s="130"/>
      <c r="E830" s="130"/>
    </row>
    <row r="831" spans="1:5" x14ac:dyDescent="0.25">
      <c r="A831" s="129"/>
      <c r="B831" s="130"/>
      <c r="C831" s="130"/>
      <c r="D831" s="130"/>
      <c r="E831" s="130"/>
    </row>
    <row r="832" spans="1:5" x14ac:dyDescent="0.25">
      <c r="A832" s="129"/>
      <c r="B832" s="130"/>
      <c r="C832" s="130"/>
      <c r="D832" s="130"/>
      <c r="E832" s="130"/>
    </row>
    <row r="833" spans="1:5" x14ac:dyDescent="0.25">
      <c r="A833" s="129"/>
      <c r="B833" s="130"/>
      <c r="C833" s="130"/>
      <c r="D833" s="130"/>
      <c r="E833" s="130"/>
    </row>
    <row r="834" spans="1:5" x14ac:dyDescent="0.25">
      <c r="A834" s="129"/>
      <c r="B834" s="130"/>
      <c r="C834" s="130"/>
      <c r="D834" s="130"/>
      <c r="E834" s="130"/>
    </row>
    <row r="835" spans="1:5" x14ac:dyDescent="0.25">
      <c r="A835" s="129"/>
      <c r="B835" s="130"/>
      <c r="C835" s="130"/>
      <c r="D835" s="130"/>
      <c r="E835" s="130"/>
    </row>
    <row r="836" spans="1:5" x14ac:dyDescent="0.25">
      <c r="A836" s="129"/>
      <c r="B836" s="130"/>
      <c r="C836" s="130"/>
      <c r="D836" s="130"/>
      <c r="E836" s="130"/>
    </row>
    <row r="837" spans="1:5" x14ac:dyDescent="0.25">
      <c r="A837" s="129"/>
      <c r="B837" s="130"/>
      <c r="C837" s="130"/>
      <c r="D837" s="130"/>
      <c r="E837" s="130"/>
    </row>
    <row r="838" spans="1:5" x14ac:dyDescent="0.25">
      <c r="A838" s="129"/>
      <c r="B838" s="130"/>
      <c r="C838" s="130"/>
      <c r="D838" s="130"/>
      <c r="E838" s="130"/>
    </row>
    <row r="839" spans="1:5" x14ac:dyDescent="0.25">
      <c r="A839" s="129"/>
      <c r="B839" s="130"/>
      <c r="C839" s="130"/>
      <c r="D839" s="130"/>
      <c r="E839" s="130"/>
    </row>
    <row r="840" spans="1:5" x14ac:dyDescent="0.25">
      <c r="A840" s="129"/>
      <c r="B840" s="130"/>
      <c r="C840" s="130"/>
      <c r="D840" s="130"/>
      <c r="E840" s="130"/>
    </row>
    <row r="841" spans="1:5" x14ac:dyDescent="0.25">
      <c r="A841" s="129"/>
      <c r="B841" s="130"/>
      <c r="C841" s="130"/>
      <c r="D841" s="130"/>
      <c r="E841" s="130"/>
    </row>
    <row r="842" spans="1:5" x14ac:dyDescent="0.25">
      <c r="A842" s="129"/>
      <c r="B842" s="130"/>
      <c r="C842" s="130"/>
      <c r="D842" s="130"/>
      <c r="E842" s="130"/>
    </row>
    <row r="843" spans="1:5" x14ac:dyDescent="0.25">
      <c r="A843" s="129"/>
      <c r="B843" s="130"/>
      <c r="C843" s="130"/>
      <c r="D843" s="130"/>
      <c r="E843" s="130"/>
    </row>
    <row r="844" spans="1:5" x14ac:dyDescent="0.25">
      <c r="A844" s="129"/>
      <c r="B844" s="130"/>
      <c r="C844" s="130"/>
      <c r="D844" s="130"/>
      <c r="E844" s="130"/>
    </row>
    <row r="845" spans="1:5" x14ac:dyDescent="0.25">
      <c r="A845" s="129"/>
      <c r="B845" s="130"/>
      <c r="C845" s="130"/>
      <c r="D845" s="130"/>
      <c r="E845" s="130"/>
    </row>
    <row r="846" spans="1:5" x14ac:dyDescent="0.25">
      <c r="A846" s="129"/>
      <c r="B846" s="130"/>
      <c r="C846" s="130"/>
      <c r="D846" s="130"/>
      <c r="E846" s="130"/>
    </row>
    <row r="847" spans="1:5" x14ac:dyDescent="0.25">
      <c r="A847" s="129"/>
      <c r="B847" s="130"/>
      <c r="C847" s="130"/>
      <c r="D847" s="130"/>
      <c r="E847" s="130"/>
    </row>
    <row r="848" spans="1:5" x14ac:dyDescent="0.25">
      <c r="A848" s="129"/>
      <c r="B848" s="130"/>
      <c r="C848" s="130"/>
      <c r="D848" s="130"/>
      <c r="E848" s="130"/>
    </row>
    <row r="849" spans="1:5" x14ac:dyDescent="0.25">
      <c r="A849" s="129"/>
      <c r="B849" s="130"/>
      <c r="C849" s="130"/>
      <c r="D849" s="130"/>
      <c r="E849" s="130"/>
    </row>
    <row r="850" spans="1:5" x14ac:dyDescent="0.25">
      <c r="A850" s="129"/>
      <c r="B850" s="130"/>
      <c r="C850" s="130"/>
      <c r="D850" s="130"/>
      <c r="E850" s="130"/>
    </row>
    <row r="851" spans="1:5" x14ac:dyDescent="0.25">
      <c r="A851" s="129"/>
      <c r="B851" s="130"/>
      <c r="C851" s="130"/>
      <c r="D851" s="130"/>
      <c r="E851" s="130"/>
    </row>
    <row r="852" spans="1:5" x14ac:dyDescent="0.25">
      <c r="A852" s="129"/>
      <c r="B852" s="130"/>
      <c r="C852" s="130"/>
      <c r="D852" s="130"/>
      <c r="E852" s="130"/>
    </row>
    <row r="853" spans="1:5" x14ac:dyDescent="0.25">
      <c r="A853" s="129"/>
      <c r="B853" s="130"/>
      <c r="C853" s="130"/>
      <c r="D853" s="130"/>
      <c r="E853" s="130"/>
    </row>
    <row r="854" spans="1:5" x14ac:dyDescent="0.25">
      <c r="A854" s="129"/>
      <c r="B854" s="130"/>
      <c r="C854" s="130"/>
      <c r="D854" s="130"/>
      <c r="E854" s="130"/>
    </row>
    <row r="855" spans="1:5" x14ac:dyDescent="0.25">
      <c r="A855" s="129"/>
      <c r="B855" s="130"/>
      <c r="C855" s="130"/>
      <c r="D855" s="130"/>
      <c r="E855" s="130"/>
    </row>
    <row r="856" spans="1:5" x14ac:dyDescent="0.25">
      <c r="A856" s="129"/>
      <c r="B856" s="130"/>
      <c r="C856" s="130"/>
      <c r="D856" s="130"/>
      <c r="E856" s="130"/>
    </row>
    <row r="857" spans="1:5" x14ac:dyDescent="0.25">
      <c r="A857" s="129"/>
      <c r="B857" s="130"/>
      <c r="C857" s="130"/>
      <c r="D857" s="130"/>
      <c r="E857" s="130"/>
    </row>
    <row r="858" spans="1:5" x14ac:dyDescent="0.25">
      <c r="A858" s="129"/>
      <c r="B858" s="130"/>
      <c r="C858" s="130"/>
      <c r="D858" s="130"/>
      <c r="E858" s="130"/>
    </row>
    <row r="859" spans="1:5" x14ac:dyDescent="0.25">
      <c r="A859" s="129"/>
      <c r="B859" s="130"/>
      <c r="C859" s="130"/>
      <c r="D859" s="130"/>
      <c r="E859" s="130"/>
    </row>
    <row r="860" spans="1:5" x14ac:dyDescent="0.25">
      <c r="A860" s="129"/>
      <c r="B860" s="130"/>
      <c r="C860" s="130"/>
      <c r="D860" s="130"/>
      <c r="E860" s="130"/>
    </row>
    <row r="861" spans="1:5" x14ac:dyDescent="0.25">
      <c r="A861" s="129"/>
      <c r="B861" s="130"/>
      <c r="C861" s="130"/>
      <c r="D861" s="130"/>
      <c r="E861" s="130"/>
    </row>
    <row r="862" spans="1:5" x14ac:dyDescent="0.25">
      <c r="A862" s="129"/>
      <c r="B862" s="130"/>
      <c r="C862" s="130"/>
      <c r="D862" s="130"/>
      <c r="E862" s="130"/>
    </row>
    <row r="863" spans="1:5" x14ac:dyDescent="0.25">
      <c r="A863" s="129"/>
      <c r="B863" s="130"/>
      <c r="C863" s="130"/>
      <c r="D863" s="130"/>
      <c r="E863" s="130"/>
    </row>
    <row r="864" spans="1:5" x14ac:dyDescent="0.25">
      <c r="A864" s="129"/>
      <c r="B864" s="130"/>
      <c r="C864" s="130"/>
      <c r="D864" s="130"/>
      <c r="E864" s="130"/>
    </row>
    <row r="865" spans="1:5" x14ac:dyDescent="0.25">
      <c r="A865" s="129"/>
      <c r="B865" s="130"/>
      <c r="C865" s="130"/>
      <c r="D865" s="130"/>
      <c r="E865" s="130"/>
    </row>
    <row r="866" spans="1:5" x14ac:dyDescent="0.25">
      <c r="A866" s="129"/>
      <c r="B866" s="130"/>
      <c r="C866" s="130"/>
      <c r="D866" s="130"/>
      <c r="E866" s="130"/>
    </row>
    <row r="867" spans="1:5" x14ac:dyDescent="0.25">
      <c r="A867" s="129"/>
      <c r="B867" s="130"/>
      <c r="C867" s="130"/>
      <c r="D867" s="130"/>
      <c r="E867" s="130"/>
    </row>
    <row r="868" spans="1:5" x14ac:dyDescent="0.25">
      <c r="A868" s="129"/>
      <c r="B868" s="130"/>
      <c r="C868" s="130"/>
      <c r="D868" s="130"/>
      <c r="E868" s="130"/>
    </row>
    <row r="869" spans="1:5" x14ac:dyDescent="0.25">
      <c r="A869" s="129"/>
      <c r="B869" s="130"/>
      <c r="C869" s="130"/>
      <c r="D869" s="130"/>
      <c r="E869" s="130"/>
    </row>
    <row r="870" spans="1:5" x14ac:dyDescent="0.25">
      <c r="A870" s="129"/>
      <c r="B870" s="130"/>
      <c r="C870" s="130"/>
      <c r="D870" s="130"/>
      <c r="E870" s="130"/>
    </row>
    <row r="871" spans="1:5" x14ac:dyDescent="0.25">
      <c r="A871" s="129"/>
      <c r="B871" s="130"/>
      <c r="C871" s="130"/>
      <c r="D871" s="130"/>
      <c r="E871" s="130"/>
    </row>
    <row r="872" spans="1:5" x14ac:dyDescent="0.25">
      <c r="A872" s="129"/>
      <c r="B872" s="130"/>
      <c r="C872" s="130"/>
      <c r="D872" s="130"/>
      <c r="E872" s="130"/>
    </row>
    <row r="873" spans="1:5" x14ac:dyDescent="0.25">
      <c r="A873" s="129"/>
      <c r="B873" s="130"/>
      <c r="C873" s="130"/>
      <c r="D873" s="130"/>
      <c r="E873" s="130"/>
    </row>
    <row r="874" spans="1:5" x14ac:dyDescent="0.25">
      <c r="A874" s="129"/>
      <c r="B874" s="130"/>
      <c r="C874" s="130"/>
      <c r="D874" s="130"/>
      <c r="E874" s="130"/>
    </row>
    <row r="875" spans="1:5" x14ac:dyDescent="0.25">
      <c r="A875" s="129"/>
      <c r="B875" s="130"/>
      <c r="C875" s="130"/>
      <c r="D875" s="130"/>
      <c r="E875" s="130"/>
    </row>
    <row r="876" spans="1:5" x14ac:dyDescent="0.25">
      <c r="A876" s="129"/>
      <c r="B876" s="130"/>
      <c r="C876" s="130"/>
      <c r="D876" s="130"/>
      <c r="E876" s="130"/>
    </row>
    <row r="877" spans="1:5" x14ac:dyDescent="0.25">
      <c r="A877" s="129"/>
      <c r="B877" s="130"/>
      <c r="C877" s="130"/>
      <c r="D877" s="130"/>
      <c r="E877" s="130"/>
    </row>
    <row r="878" spans="1:5" x14ac:dyDescent="0.25">
      <c r="A878" s="129"/>
      <c r="B878" s="130"/>
      <c r="C878" s="130"/>
      <c r="D878" s="130"/>
      <c r="E878" s="130"/>
    </row>
    <row r="879" spans="1:5" x14ac:dyDescent="0.25">
      <c r="A879" s="129"/>
      <c r="B879" s="130"/>
      <c r="C879" s="130"/>
      <c r="D879" s="130"/>
      <c r="E879" s="130"/>
    </row>
    <row r="880" spans="1:5" x14ac:dyDescent="0.25">
      <c r="A880" s="129"/>
      <c r="B880" s="130"/>
      <c r="C880" s="130"/>
      <c r="D880" s="130"/>
      <c r="E880" s="130"/>
    </row>
    <row r="881" spans="1:5" x14ac:dyDescent="0.25">
      <c r="A881" s="129"/>
      <c r="B881" s="130"/>
      <c r="C881" s="130"/>
      <c r="D881" s="130"/>
      <c r="E881" s="130"/>
    </row>
    <row r="882" spans="1:5" x14ac:dyDescent="0.25">
      <c r="A882" s="129"/>
      <c r="B882" s="130"/>
      <c r="C882" s="130"/>
      <c r="D882" s="130"/>
      <c r="E882" s="130"/>
    </row>
    <row r="883" spans="1:5" x14ac:dyDescent="0.25">
      <c r="A883" s="129"/>
      <c r="B883" s="130"/>
      <c r="C883" s="130"/>
      <c r="D883" s="130"/>
      <c r="E883" s="130"/>
    </row>
    <row r="884" spans="1:5" x14ac:dyDescent="0.25">
      <c r="A884" s="129"/>
      <c r="B884" s="130"/>
      <c r="C884" s="130"/>
      <c r="D884" s="130"/>
      <c r="E884" s="130"/>
    </row>
    <row r="885" spans="1:5" x14ac:dyDescent="0.25">
      <c r="A885" s="129"/>
      <c r="B885" s="130"/>
      <c r="C885" s="130"/>
      <c r="D885" s="130"/>
      <c r="E885" s="130"/>
    </row>
    <row r="886" spans="1:5" x14ac:dyDescent="0.25">
      <c r="A886" s="129"/>
      <c r="B886" s="130"/>
      <c r="C886" s="130"/>
      <c r="D886" s="130"/>
      <c r="E886" s="130"/>
    </row>
    <row r="887" spans="1:5" x14ac:dyDescent="0.25">
      <c r="A887" s="129"/>
      <c r="B887" s="130"/>
      <c r="C887" s="130"/>
      <c r="D887" s="130"/>
      <c r="E887" s="130"/>
    </row>
    <row r="888" spans="1:5" x14ac:dyDescent="0.25">
      <c r="A888" s="129"/>
      <c r="B888" s="130"/>
      <c r="C888" s="130"/>
      <c r="D888" s="130"/>
      <c r="E888" s="130"/>
    </row>
    <row r="889" spans="1:5" x14ac:dyDescent="0.25">
      <c r="A889" s="129"/>
      <c r="B889" s="130"/>
      <c r="C889" s="130"/>
      <c r="D889" s="130"/>
      <c r="E889" s="130"/>
    </row>
    <row r="890" spans="1:5" x14ac:dyDescent="0.25">
      <c r="A890" s="129"/>
      <c r="B890" s="130"/>
      <c r="C890" s="130"/>
      <c r="D890" s="130"/>
      <c r="E890" s="130"/>
    </row>
    <row r="891" spans="1:5" x14ac:dyDescent="0.25">
      <c r="A891" s="129"/>
      <c r="B891" s="130"/>
      <c r="C891" s="130"/>
      <c r="D891" s="130"/>
      <c r="E891" s="130"/>
    </row>
    <row r="892" spans="1:5" x14ac:dyDescent="0.25">
      <c r="A892" s="129"/>
      <c r="B892" s="130"/>
      <c r="C892" s="130"/>
      <c r="D892" s="130"/>
      <c r="E892" s="130"/>
    </row>
    <row r="893" spans="1:5" x14ac:dyDescent="0.25">
      <c r="A893" s="129"/>
      <c r="B893" s="130"/>
      <c r="C893" s="130"/>
      <c r="D893" s="130"/>
      <c r="E893" s="130"/>
    </row>
    <row r="894" spans="1:5" x14ac:dyDescent="0.25">
      <c r="A894" s="129"/>
      <c r="B894" s="130"/>
      <c r="C894" s="130"/>
      <c r="D894" s="130"/>
      <c r="E894" s="130"/>
    </row>
    <row r="895" spans="1:5" x14ac:dyDescent="0.25">
      <c r="A895" s="129"/>
      <c r="B895" s="130"/>
      <c r="C895" s="130"/>
      <c r="D895" s="130"/>
      <c r="E895" s="130"/>
    </row>
    <row r="896" spans="1:5" x14ac:dyDescent="0.25">
      <c r="A896" s="129"/>
      <c r="B896" s="130"/>
      <c r="C896" s="130"/>
      <c r="D896" s="130"/>
      <c r="E896" s="130"/>
    </row>
    <row r="897" spans="1:5" x14ac:dyDescent="0.25">
      <c r="A897" s="129"/>
      <c r="B897" s="130"/>
      <c r="C897" s="130"/>
      <c r="D897" s="130"/>
      <c r="E897" s="130"/>
    </row>
    <row r="898" spans="1:5" x14ac:dyDescent="0.25">
      <c r="A898" s="129"/>
      <c r="B898" s="130"/>
      <c r="C898" s="130"/>
      <c r="D898" s="130"/>
      <c r="E898" s="130"/>
    </row>
    <row r="899" spans="1:5" x14ac:dyDescent="0.25">
      <c r="A899" s="129"/>
      <c r="B899" s="130"/>
      <c r="C899" s="130"/>
      <c r="D899" s="130"/>
      <c r="E899" s="130"/>
    </row>
    <row r="900" spans="1:5" x14ac:dyDescent="0.25">
      <c r="A900" s="129"/>
      <c r="B900" s="130"/>
      <c r="C900" s="130"/>
      <c r="D900" s="130"/>
      <c r="E900" s="130"/>
    </row>
    <row r="901" spans="1:5" x14ac:dyDescent="0.25">
      <c r="A901" s="129"/>
      <c r="B901" s="130"/>
      <c r="C901" s="130"/>
      <c r="D901" s="130"/>
      <c r="E901" s="130"/>
    </row>
    <row r="902" spans="1:5" x14ac:dyDescent="0.25">
      <c r="A902" s="129"/>
      <c r="B902" s="130"/>
      <c r="C902" s="130"/>
      <c r="D902" s="130"/>
      <c r="E902" s="130"/>
    </row>
    <row r="903" spans="1:5" x14ac:dyDescent="0.25">
      <c r="A903" s="129"/>
      <c r="B903" s="130"/>
      <c r="C903" s="130"/>
      <c r="D903" s="130"/>
      <c r="E903" s="130"/>
    </row>
    <row r="904" spans="1:5" x14ac:dyDescent="0.25">
      <c r="A904" s="129"/>
      <c r="B904" s="130"/>
      <c r="C904" s="130"/>
      <c r="D904" s="130"/>
      <c r="E904" s="130"/>
    </row>
    <row r="905" spans="1:5" x14ac:dyDescent="0.25">
      <c r="A905" s="129"/>
      <c r="B905" s="130"/>
      <c r="C905" s="130"/>
      <c r="D905" s="130"/>
      <c r="E905" s="130"/>
    </row>
    <row r="906" spans="1:5" x14ac:dyDescent="0.25">
      <c r="A906" s="129"/>
      <c r="B906" s="130"/>
      <c r="C906" s="130"/>
      <c r="D906" s="130"/>
      <c r="E906" s="130"/>
    </row>
    <row r="907" spans="1:5" x14ac:dyDescent="0.25">
      <c r="A907" s="129"/>
      <c r="B907" s="130"/>
      <c r="C907" s="130"/>
      <c r="D907" s="130"/>
      <c r="E907" s="130"/>
    </row>
    <row r="908" spans="1:5" x14ac:dyDescent="0.25">
      <c r="A908" s="129"/>
      <c r="B908" s="130"/>
      <c r="C908" s="130"/>
      <c r="D908" s="130"/>
      <c r="E908" s="130"/>
    </row>
    <row r="909" spans="1:5" x14ac:dyDescent="0.25">
      <c r="A909" s="129"/>
      <c r="B909" s="130"/>
      <c r="C909" s="130"/>
      <c r="D909" s="130"/>
      <c r="E909" s="130"/>
    </row>
    <row r="910" spans="1:5" x14ac:dyDescent="0.25">
      <c r="A910" s="129"/>
      <c r="B910" s="130"/>
      <c r="C910" s="130"/>
      <c r="D910" s="130"/>
      <c r="E910" s="130"/>
    </row>
    <row r="911" spans="1:5" x14ac:dyDescent="0.25">
      <c r="A911" s="129"/>
      <c r="B911" s="130"/>
      <c r="C911" s="130"/>
      <c r="D911" s="130"/>
      <c r="E911" s="130"/>
    </row>
    <row r="912" spans="1:5" x14ac:dyDescent="0.25">
      <c r="A912" s="129"/>
      <c r="B912" s="130"/>
      <c r="C912" s="130"/>
      <c r="D912" s="130"/>
      <c r="E912" s="130"/>
    </row>
    <row r="913" spans="1:5" x14ac:dyDescent="0.25">
      <c r="A913" s="129"/>
      <c r="B913" s="130"/>
      <c r="C913" s="130"/>
      <c r="D913" s="130"/>
      <c r="E913" s="130"/>
    </row>
    <row r="914" spans="1:5" x14ac:dyDescent="0.25">
      <c r="A914" s="129"/>
      <c r="B914" s="130"/>
      <c r="C914" s="130"/>
      <c r="D914" s="130"/>
      <c r="E914" s="130"/>
    </row>
    <row r="915" spans="1:5" x14ac:dyDescent="0.25">
      <c r="A915" s="129"/>
      <c r="B915" s="130"/>
      <c r="C915" s="130"/>
      <c r="D915" s="130"/>
      <c r="E915" s="130"/>
    </row>
    <row r="916" spans="1:5" x14ac:dyDescent="0.25">
      <c r="A916" s="129"/>
      <c r="B916" s="130"/>
      <c r="C916" s="130"/>
      <c r="D916" s="130"/>
      <c r="E916" s="130"/>
    </row>
    <row r="917" spans="1:5" x14ac:dyDescent="0.25">
      <c r="A917" s="129"/>
      <c r="B917" s="130"/>
      <c r="C917" s="130"/>
      <c r="D917" s="130"/>
      <c r="E917" s="130"/>
    </row>
    <row r="918" spans="1:5" x14ac:dyDescent="0.25">
      <c r="A918" s="129"/>
      <c r="B918" s="130"/>
      <c r="C918" s="130"/>
      <c r="D918" s="130"/>
      <c r="E918" s="130"/>
    </row>
    <row r="919" spans="1:5" x14ac:dyDescent="0.25">
      <c r="A919" s="129"/>
      <c r="B919" s="130"/>
      <c r="C919" s="130"/>
      <c r="D919" s="130"/>
      <c r="E919" s="130"/>
    </row>
    <row r="920" spans="1:5" x14ac:dyDescent="0.25">
      <c r="A920" s="129"/>
      <c r="B920" s="130"/>
      <c r="C920" s="130"/>
      <c r="D920" s="130"/>
      <c r="E920" s="130"/>
    </row>
    <row r="921" spans="1:5" x14ac:dyDescent="0.25">
      <c r="A921" s="129"/>
      <c r="B921" s="130"/>
      <c r="C921" s="130"/>
      <c r="D921" s="130"/>
      <c r="E921" s="130"/>
    </row>
    <row r="922" spans="1:5" x14ac:dyDescent="0.25">
      <c r="A922" s="129"/>
      <c r="B922" s="130"/>
      <c r="C922" s="130"/>
      <c r="D922" s="130"/>
      <c r="E922" s="130"/>
    </row>
    <row r="923" spans="1:5" x14ac:dyDescent="0.25">
      <c r="A923" s="129"/>
      <c r="B923" s="130"/>
      <c r="C923" s="130"/>
      <c r="D923" s="130"/>
      <c r="E923" s="130"/>
    </row>
    <row r="924" spans="1:5" x14ac:dyDescent="0.25">
      <c r="A924" s="129"/>
      <c r="B924" s="130"/>
      <c r="C924" s="130"/>
      <c r="D924" s="130"/>
      <c r="E924" s="130"/>
    </row>
    <row r="925" spans="1:5" x14ac:dyDescent="0.25">
      <c r="A925" s="129"/>
      <c r="B925" s="130"/>
      <c r="C925" s="130"/>
      <c r="D925" s="130"/>
      <c r="E925" s="130"/>
    </row>
    <row r="926" spans="1:5" x14ac:dyDescent="0.25">
      <c r="A926" s="129"/>
      <c r="B926" s="130"/>
      <c r="C926" s="130"/>
      <c r="D926" s="130"/>
      <c r="E926" s="130"/>
    </row>
    <row r="927" spans="1:5" x14ac:dyDescent="0.25">
      <c r="A927" s="129"/>
      <c r="B927" s="130"/>
      <c r="C927" s="130"/>
      <c r="D927" s="130"/>
      <c r="E927" s="130"/>
    </row>
    <row r="928" spans="1:5" x14ac:dyDescent="0.25">
      <c r="A928" s="129"/>
      <c r="B928" s="130"/>
      <c r="C928" s="130"/>
      <c r="D928" s="130"/>
      <c r="E928" s="130"/>
    </row>
    <row r="929" spans="1:5" x14ac:dyDescent="0.25">
      <c r="A929" s="129"/>
      <c r="B929" s="130"/>
      <c r="C929" s="130"/>
      <c r="D929" s="130"/>
      <c r="E929" s="130"/>
    </row>
    <row r="930" spans="1:5" x14ac:dyDescent="0.25">
      <c r="A930" s="129"/>
      <c r="B930" s="130"/>
      <c r="C930" s="130"/>
      <c r="D930" s="130"/>
      <c r="E930" s="130"/>
    </row>
    <row r="931" spans="1:5" x14ac:dyDescent="0.25">
      <c r="A931" s="129"/>
      <c r="B931" s="130"/>
      <c r="C931" s="130"/>
      <c r="D931" s="130"/>
      <c r="E931" s="130"/>
    </row>
    <row r="932" spans="1:5" x14ac:dyDescent="0.25">
      <c r="A932" s="129"/>
      <c r="B932" s="130"/>
      <c r="C932" s="130"/>
      <c r="D932" s="130"/>
      <c r="E932" s="130"/>
    </row>
    <row r="933" spans="1:5" x14ac:dyDescent="0.25">
      <c r="A933" s="129"/>
      <c r="B933" s="130"/>
      <c r="C933" s="130"/>
      <c r="D933" s="130"/>
      <c r="E933" s="130"/>
    </row>
    <row r="934" spans="1:5" x14ac:dyDescent="0.25">
      <c r="A934" s="129"/>
      <c r="B934" s="130"/>
      <c r="C934" s="130"/>
      <c r="D934" s="130"/>
      <c r="E934" s="130"/>
    </row>
    <row r="935" spans="1:5" x14ac:dyDescent="0.25">
      <c r="A935" s="129"/>
      <c r="B935" s="130"/>
      <c r="C935" s="130"/>
      <c r="D935" s="130"/>
      <c r="E935" s="130"/>
    </row>
    <row r="936" spans="1:5" x14ac:dyDescent="0.25">
      <c r="A936" s="129"/>
      <c r="B936" s="130"/>
      <c r="C936" s="130"/>
      <c r="D936" s="130"/>
      <c r="E936" s="130"/>
    </row>
    <row r="937" spans="1:5" x14ac:dyDescent="0.25">
      <c r="A937" s="129"/>
      <c r="B937" s="130"/>
      <c r="C937" s="130"/>
      <c r="D937" s="130"/>
      <c r="E937" s="130"/>
    </row>
    <row r="938" spans="1:5" x14ac:dyDescent="0.25">
      <c r="A938" s="129"/>
      <c r="B938" s="130"/>
      <c r="C938" s="130"/>
      <c r="D938" s="130"/>
      <c r="E938" s="130"/>
    </row>
    <row r="939" spans="1:5" x14ac:dyDescent="0.25">
      <c r="A939" s="129"/>
      <c r="B939" s="130"/>
      <c r="C939" s="130"/>
      <c r="D939" s="130"/>
      <c r="E939" s="130"/>
    </row>
    <row r="940" spans="1:5" x14ac:dyDescent="0.25">
      <c r="A940" s="129"/>
      <c r="B940" s="130"/>
      <c r="C940" s="130"/>
      <c r="D940" s="130"/>
      <c r="E940" s="130"/>
    </row>
    <row r="941" spans="1:5" x14ac:dyDescent="0.25">
      <c r="A941" s="129"/>
      <c r="B941" s="130"/>
      <c r="C941" s="130"/>
      <c r="D941" s="130"/>
      <c r="E941" s="130"/>
    </row>
    <row r="942" spans="1:5" x14ac:dyDescent="0.25">
      <c r="A942" s="129"/>
      <c r="B942" s="130"/>
      <c r="C942" s="130"/>
      <c r="D942" s="130"/>
      <c r="E942" s="130"/>
    </row>
    <row r="943" spans="1:5" x14ac:dyDescent="0.25">
      <c r="A943" s="129"/>
      <c r="B943" s="130"/>
      <c r="C943" s="130"/>
      <c r="D943" s="130"/>
      <c r="E943" s="130"/>
    </row>
    <row r="944" spans="1:5" x14ac:dyDescent="0.25">
      <c r="A944" s="129"/>
      <c r="B944" s="130"/>
      <c r="C944" s="130"/>
      <c r="D944" s="130"/>
      <c r="E944" s="130"/>
    </row>
    <row r="945" spans="1:5" x14ac:dyDescent="0.25">
      <c r="A945" s="129"/>
      <c r="B945" s="130"/>
      <c r="C945" s="130"/>
      <c r="D945" s="130"/>
      <c r="E945" s="130"/>
    </row>
    <row r="946" spans="1:5" x14ac:dyDescent="0.25">
      <c r="A946" s="129"/>
      <c r="B946" s="130"/>
      <c r="C946" s="130"/>
      <c r="D946" s="130"/>
      <c r="E946" s="130"/>
    </row>
    <row r="947" spans="1:5" x14ac:dyDescent="0.25">
      <c r="A947" s="129"/>
      <c r="B947" s="130"/>
      <c r="C947" s="130"/>
      <c r="D947" s="130"/>
      <c r="E947" s="130"/>
    </row>
    <row r="948" spans="1:5" x14ac:dyDescent="0.25">
      <c r="A948" s="129"/>
      <c r="B948" s="130"/>
      <c r="C948" s="130"/>
      <c r="D948" s="130"/>
      <c r="E948" s="130"/>
    </row>
    <row r="949" spans="1:5" x14ac:dyDescent="0.25">
      <c r="A949" s="129"/>
      <c r="B949" s="130"/>
      <c r="C949" s="130"/>
      <c r="D949" s="130"/>
      <c r="E949" s="130"/>
    </row>
    <row r="950" spans="1:5" x14ac:dyDescent="0.25">
      <c r="A950" s="129"/>
      <c r="B950" s="130"/>
      <c r="C950" s="130"/>
      <c r="D950" s="130"/>
      <c r="E950" s="130"/>
    </row>
    <row r="951" spans="1:5" x14ac:dyDescent="0.25">
      <c r="A951" s="129"/>
      <c r="B951" s="130"/>
      <c r="C951" s="130"/>
      <c r="D951" s="130"/>
      <c r="E951" s="130"/>
    </row>
    <row r="952" spans="1:5" x14ac:dyDescent="0.25">
      <c r="A952" s="129"/>
      <c r="B952" s="130"/>
      <c r="C952" s="130"/>
      <c r="D952" s="130"/>
      <c r="E952" s="130"/>
    </row>
    <row r="953" spans="1:5" x14ac:dyDescent="0.25">
      <c r="A953" s="129"/>
      <c r="B953" s="130"/>
      <c r="C953" s="130"/>
      <c r="D953" s="130"/>
      <c r="E953" s="130"/>
    </row>
    <row r="954" spans="1:5" x14ac:dyDescent="0.25">
      <c r="A954" s="129"/>
      <c r="B954" s="130"/>
      <c r="C954" s="130"/>
      <c r="D954" s="130"/>
      <c r="E954" s="130"/>
    </row>
    <row r="955" spans="1:5" x14ac:dyDescent="0.25">
      <c r="A955" s="129"/>
      <c r="B955" s="130"/>
      <c r="C955" s="130"/>
      <c r="D955" s="130"/>
      <c r="E955" s="130"/>
    </row>
    <row r="956" spans="1:5" x14ac:dyDescent="0.25">
      <c r="A956" s="129"/>
      <c r="B956" s="130"/>
      <c r="C956" s="130"/>
      <c r="D956" s="130"/>
      <c r="E956" s="130"/>
    </row>
    <row r="957" spans="1:5" x14ac:dyDescent="0.25">
      <c r="A957" s="129"/>
      <c r="B957" s="130"/>
      <c r="C957" s="130"/>
      <c r="D957" s="130"/>
      <c r="E957" s="130"/>
    </row>
    <row r="958" spans="1:5" x14ac:dyDescent="0.25">
      <c r="A958" s="129"/>
      <c r="B958" s="130"/>
      <c r="C958" s="130"/>
      <c r="D958" s="130"/>
      <c r="E958" s="130"/>
    </row>
    <row r="959" spans="1:5" x14ac:dyDescent="0.25">
      <c r="A959" s="129"/>
      <c r="B959" s="130"/>
      <c r="C959" s="130"/>
      <c r="D959" s="130"/>
      <c r="E959" s="130"/>
    </row>
    <row r="960" spans="1:5" x14ac:dyDescent="0.25">
      <c r="A960" s="129"/>
      <c r="B960" s="130"/>
      <c r="C960" s="130"/>
      <c r="D960" s="130"/>
      <c r="E960" s="130"/>
    </row>
    <row r="961" spans="1:5" x14ac:dyDescent="0.25">
      <c r="A961" s="129"/>
      <c r="B961" s="130"/>
      <c r="C961" s="130"/>
      <c r="D961" s="130"/>
      <c r="E961" s="130"/>
    </row>
    <row r="962" spans="1:5" x14ac:dyDescent="0.25">
      <c r="A962" s="129"/>
      <c r="B962" s="130"/>
      <c r="C962" s="130"/>
      <c r="D962" s="130"/>
      <c r="E962" s="130"/>
    </row>
    <row r="963" spans="1:5" x14ac:dyDescent="0.25">
      <c r="A963" s="129"/>
      <c r="B963" s="130"/>
      <c r="C963" s="130"/>
      <c r="D963" s="130"/>
      <c r="E963" s="130"/>
    </row>
    <row r="964" spans="1:5" x14ac:dyDescent="0.25">
      <c r="A964" s="129"/>
      <c r="B964" s="130"/>
      <c r="C964" s="130"/>
      <c r="D964" s="130"/>
      <c r="E964" s="130"/>
    </row>
    <row r="965" spans="1:5" x14ac:dyDescent="0.25">
      <c r="A965" s="129"/>
      <c r="B965" s="130"/>
      <c r="C965" s="130"/>
      <c r="D965" s="130"/>
      <c r="E965" s="130"/>
    </row>
    <row r="966" spans="1:5" x14ac:dyDescent="0.25">
      <c r="A966" s="129"/>
      <c r="B966" s="130"/>
      <c r="C966" s="130"/>
      <c r="D966" s="130"/>
      <c r="E966" s="130"/>
    </row>
    <row r="967" spans="1:5" x14ac:dyDescent="0.25">
      <c r="A967" s="129"/>
      <c r="B967" s="130"/>
      <c r="C967" s="130"/>
      <c r="D967" s="130"/>
      <c r="E967" s="130"/>
    </row>
    <row r="968" spans="1:5" x14ac:dyDescent="0.25">
      <c r="A968" s="129"/>
      <c r="B968" s="130"/>
      <c r="C968" s="130"/>
      <c r="D968" s="130"/>
      <c r="E968" s="130"/>
    </row>
    <row r="969" spans="1:5" x14ac:dyDescent="0.25">
      <c r="A969" s="129"/>
      <c r="B969" s="130"/>
      <c r="C969" s="130"/>
      <c r="D969" s="130"/>
      <c r="E969" s="130"/>
    </row>
    <row r="970" spans="1:5" x14ac:dyDescent="0.25">
      <c r="A970" s="129"/>
      <c r="B970" s="130"/>
      <c r="C970" s="130"/>
      <c r="D970" s="130"/>
      <c r="E970" s="130"/>
    </row>
    <row r="971" spans="1:5" x14ac:dyDescent="0.25">
      <c r="A971" s="129"/>
      <c r="B971" s="130"/>
      <c r="C971" s="130"/>
      <c r="D971" s="130"/>
      <c r="E971" s="130"/>
    </row>
    <row r="972" spans="1:5" x14ac:dyDescent="0.25">
      <c r="A972" s="129"/>
      <c r="B972" s="130"/>
      <c r="C972" s="130"/>
      <c r="D972" s="130"/>
      <c r="E972" s="130"/>
    </row>
    <row r="973" spans="1:5" x14ac:dyDescent="0.25">
      <c r="A973" s="129"/>
      <c r="B973" s="130"/>
      <c r="C973" s="130"/>
      <c r="D973" s="130"/>
      <c r="E973" s="130"/>
    </row>
    <row r="974" spans="1:5" x14ac:dyDescent="0.25">
      <c r="A974" s="129"/>
      <c r="B974" s="130"/>
      <c r="C974" s="130"/>
      <c r="D974" s="130"/>
      <c r="E974" s="130"/>
    </row>
    <row r="975" spans="1:5" x14ac:dyDescent="0.25">
      <c r="A975" s="129"/>
      <c r="B975" s="130"/>
      <c r="C975" s="130"/>
      <c r="D975" s="130"/>
      <c r="E975" s="130"/>
    </row>
    <row r="976" spans="1:5" x14ac:dyDescent="0.25">
      <c r="A976" s="129"/>
      <c r="B976" s="130"/>
      <c r="C976" s="130"/>
      <c r="D976" s="130"/>
      <c r="E976" s="130"/>
    </row>
    <row r="977" spans="1:5" x14ac:dyDescent="0.25">
      <c r="A977" s="129"/>
      <c r="B977" s="130"/>
      <c r="C977" s="130"/>
      <c r="D977" s="130"/>
      <c r="E977" s="130"/>
    </row>
    <row r="978" spans="1:5" x14ac:dyDescent="0.25">
      <c r="A978" s="129"/>
      <c r="B978" s="130"/>
      <c r="C978" s="130"/>
      <c r="D978" s="130"/>
      <c r="E978" s="130"/>
    </row>
    <row r="979" spans="1:5" x14ac:dyDescent="0.25">
      <c r="A979" s="129"/>
      <c r="B979" s="130"/>
      <c r="C979" s="130"/>
      <c r="D979" s="130"/>
      <c r="E979" s="130"/>
    </row>
    <row r="980" spans="1:5" x14ac:dyDescent="0.25">
      <c r="A980" s="129"/>
      <c r="B980" s="130"/>
      <c r="C980" s="130"/>
      <c r="D980" s="130"/>
      <c r="E980" s="130"/>
    </row>
    <row r="981" spans="1:5" x14ac:dyDescent="0.25">
      <c r="A981" s="129"/>
      <c r="B981" s="130"/>
      <c r="C981" s="130"/>
      <c r="D981" s="130"/>
      <c r="E981" s="130"/>
    </row>
    <row r="982" spans="1:5" x14ac:dyDescent="0.25">
      <c r="A982" s="129"/>
      <c r="B982" s="130"/>
      <c r="C982" s="130"/>
      <c r="D982" s="130"/>
      <c r="E982" s="130"/>
    </row>
    <row r="983" spans="1:5" x14ac:dyDescent="0.25">
      <c r="A983" s="129"/>
      <c r="B983" s="130"/>
      <c r="C983" s="130"/>
      <c r="D983" s="130"/>
      <c r="E983" s="130"/>
    </row>
    <row r="984" spans="1:5" x14ac:dyDescent="0.25">
      <c r="A984" s="129"/>
      <c r="B984" s="130"/>
      <c r="C984" s="130"/>
      <c r="D984" s="130"/>
      <c r="E984" s="130"/>
    </row>
    <row r="985" spans="1:5" x14ac:dyDescent="0.25">
      <c r="A985" s="129"/>
      <c r="B985" s="130"/>
      <c r="C985" s="130"/>
      <c r="D985" s="130"/>
      <c r="E985" s="130"/>
    </row>
    <row r="986" spans="1:5" x14ac:dyDescent="0.25">
      <c r="A986" s="129"/>
      <c r="B986" s="130"/>
      <c r="C986" s="130"/>
      <c r="D986" s="130"/>
      <c r="E986" s="130"/>
    </row>
    <row r="987" spans="1:5" x14ac:dyDescent="0.25">
      <c r="A987" s="129"/>
      <c r="B987" s="130"/>
      <c r="C987" s="130"/>
      <c r="D987" s="130"/>
      <c r="E987" s="130"/>
    </row>
    <row r="988" spans="1:5" x14ac:dyDescent="0.25">
      <c r="A988" s="129"/>
      <c r="B988" s="130"/>
      <c r="C988" s="130"/>
      <c r="D988" s="130"/>
      <c r="E988" s="130"/>
    </row>
    <row r="989" spans="1:5" x14ac:dyDescent="0.25">
      <c r="A989" s="129"/>
      <c r="B989" s="130"/>
      <c r="C989" s="130"/>
      <c r="D989" s="130"/>
      <c r="E989" s="130"/>
    </row>
    <row r="990" spans="1:5" x14ac:dyDescent="0.25">
      <c r="A990" s="129"/>
      <c r="B990" s="130"/>
      <c r="C990" s="130"/>
      <c r="D990" s="130"/>
      <c r="E990" s="130"/>
    </row>
    <row r="991" spans="1:5" x14ac:dyDescent="0.25">
      <c r="A991" s="129"/>
      <c r="B991" s="130"/>
      <c r="C991" s="130"/>
      <c r="D991" s="130"/>
      <c r="E991" s="130"/>
    </row>
    <row r="992" spans="1:5" x14ac:dyDescent="0.25">
      <c r="A992" s="129"/>
      <c r="B992" s="130"/>
      <c r="C992" s="130"/>
      <c r="D992" s="130"/>
      <c r="E992" s="130"/>
    </row>
    <row r="993" spans="1:5" x14ac:dyDescent="0.25">
      <c r="A993" s="129"/>
      <c r="B993" s="130"/>
      <c r="C993" s="130"/>
      <c r="D993" s="130"/>
      <c r="E993" s="130"/>
    </row>
    <row r="994" spans="1:5" x14ac:dyDescent="0.25">
      <c r="A994" s="129"/>
      <c r="B994" s="130"/>
      <c r="C994" s="130"/>
      <c r="D994" s="130"/>
      <c r="E994" s="130"/>
    </row>
    <row r="995" spans="1:5" x14ac:dyDescent="0.25">
      <c r="A995" s="129"/>
      <c r="B995" s="130"/>
      <c r="C995" s="130"/>
      <c r="D995" s="130"/>
      <c r="E995" s="130"/>
    </row>
    <row r="996" spans="1:5" x14ac:dyDescent="0.25">
      <c r="A996" s="129"/>
      <c r="B996" s="130"/>
      <c r="C996" s="130"/>
      <c r="D996" s="130"/>
      <c r="E996" s="130"/>
    </row>
    <row r="997" spans="1:5" x14ac:dyDescent="0.25">
      <c r="A997" s="129"/>
      <c r="B997" s="130"/>
      <c r="C997" s="130"/>
      <c r="D997" s="130"/>
      <c r="E997" s="130"/>
    </row>
    <row r="998" spans="1:5" x14ac:dyDescent="0.25">
      <c r="A998" s="129"/>
      <c r="B998" s="130"/>
      <c r="C998" s="130"/>
      <c r="D998" s="130"/>
      <c r="E998" s="130"/>
    </row>
    <row r="999" spans="1:5" x14ac:dyDescent="0.25">
      <c r="A999" s="129"/>
      <c r="B999" s="130"/>
      <c r="C999" s="130"/>
      <c r="D999" s="130"/>
      <c r="E999" s="130"/>
    </row>
    <row r="1000" spans="1:5" x14ac:dyDescent="0.25">
      <c r="A1000" s="129"/>
      <c r="B1000" s="130"/>
      <c r="C1000" s="130"/>
      <c r="D1000" s="130"/>
      <c r="E1000" s="130"/>
    </row>
    <row r="1001" spans="1:5" x14ac:dyDescent="0.25">
      <c r="A1001" s="129"/>
      <c r="B1001" s="130"/>
      <c r="C1001" s="130"/>
      <c r="D1001" s="130"/>
      <c r="E1001" s="130"/>
    </row>
    <row r="1002" spans="1:5" x14ac:dyDescent="0.25">
      <c r="A1002" s="129"/>
      <c r="B1002" s="130"/>
      <c r="C1002" s="130"/>
      <c r="D1002" s="130"/>
      <c r="E1002" s="130"/>
    </row>
    <row r="1003" spans="1:5" x14ac:dyDescent="0.25">
      <c r="A1003" s="129"/>
      <c r="B1003" s="130"/>
      <c r="C1003" s="130"/>
      <c r="D1003" s="130"/>
      <c r="E1003" s="130"/>
    </row>
    <row r="1004" spans="1:5" x14ac:dyDescent="0.25">
      <c r="A1004" s="129"/>
      <c r="B1004" s="130"/>
      <c r="C1004" s="130"/>
      <c r="D1004" s="130"/>
      <c r="E1004" s="130"/>
    </row>
    <row r="1005" spans="1:5" x14ac:dyDescent="0.25">
      <c r="A1005" s="129"/>
      <c r="B1005" s="130"/>
      <c r="C1005" s="130"/>
      <c r="D1005" s="130"/>
      <c r="E1005" s="130"/>
    </row>
    <row r="1006" spans="1:5" x14ac:dyDescent="0.25">
      <c r="A1006" s="129"/>
      <c r="B1006" s="130"/>
      <c r="C1006" s="130"/>
      <c r="D1006" s="130"/>
      <c r="E1006" s="130"/>
    </row>
    <row r="1007" spans="1:5" x14ac:dyDescent="0.25">
      <c r="A1007" s="129"/>
      <c r="B1007" s="130"/>
      <c r="C1007" s="130"/>
      <c r="D1007" s="130"/>
      <c r="E1007" s="130"/>
    </row>
    <row r="1008" spans="1:5" x14ac:dyDescent="0.25">
      <c r="A1008" s="129"/>
      <c r="B1008" s="130"/>
      <c r="C1008" s="130"/>
      <c r="D1008" s="130"/>
      <c r="E1008" s="130"/>
    </row>
    <row r="1009" spans="1:5" x14ac:dyDescent="0.25">
      <c r="A1009" s="129"/>
      <c r="B1009" s="130"/>
      <c r="C1009" s="130"/>
      <c r="D1009" s="130"/>
      <c r="E1009" s="130"/>
    </row>
    <row r="1010" spans="1:5" x14ac:dyDescent="0.25">
      <c r="A1010" s="129"/>
      <c r="B1010" s="130"/>
      <c r="C1010" s="130"/>
      <c r="D1010" s="130"/>
      <c r="E1010" s="130"/>
    </row>
    <row r="1011" spans="1:5" x14ac:dyDescent="0.25">
      <c r="A1011" s="129"/>
      <c r="B1011" s="130"/>
      <c r="C1011" s="130"/>
      <c r="D1011" s="130"/>
      <c r="E1011" s="130"/>
    </row>
    <row r="1012" spans="1:5" x14ac:dyDescent="0.25">
      <c r="A1012" s="129"/>
      <c r="B1012" s="130"/>
      <c r="C1012" s="130"/>
      <c r="D1012" s="130"/>
      <c r="E1012" s="130"/>
    </row>
    <row r="1013" spans="1:5" x14ac:dyDescent="0.25">
      <c r="A1013" s="129"/>
      <c r="B1013" s="130"/>
      <c r="C1013" s="130"/>
      <c r="D1013" s="130"/>
      <c r="E1013" s="130"/>
    </row>
    <row r="1014" spans="1:5" x14ac:dyDescent="0.25">
      <c r="A1014" s="129"/>
      <c r="B1014" s="130"/>
      <c r="C1014" s="130"/>
      <c r="D1014" s="130"/>
      <c r="E1014" s="130"/>
    </row>
    <row r="1015" spans="1:5" x14ac:dyDescent="0.25">
      <c r="A1015" s="129"/>
      <c r="B1015" s="130"/>
      <c r="C1015" s="130"/>
      <c r="D1015" s="130"/>
      <c r="E1015" s="130"/>
    </row>
    <row r="1016" spans="1:5" x14ac:dyDescent="0.25">
      <c r="A1016" s="129"/>
      <c r="B1016" s="130"/>
      <c r="C1016" s="130"/>
      <c r="D1016" s="130"/>
      <c r="E1016" s="130"/>
    </row>
    <row r="1017" spans="1:5" x14ac:dyDescent="0.25">
      <c r="A1017" s="129"/>
      <c r="B1017" s="130"/>
      <c r="C1017" s="130"/>
      <c r="D1017" s="130"/>
      <c r="E1017" s="130"/>
    </row>
    <row r="1018" spans="1:5" x14ac:dyDescent="0.25">
      <c r="A1018" s="129"/>
      <c r="B1018" s="130"/>
      <c r="C1018" s="130"/>
      <c r="D1018" s="130"/>
      <c r="E1018" s="130"/>
    </row>
    <row r="1019" spans="1:5" x14ac:dyDescent="0.25">
      <c r="A1019" s="129"/>
      <c r="B1019" s="130"/>
      <c r="C1019" s="130"/>
      <c r="D1019" s="130"/>
      <c r="E1019" s="130"/>
    </row>
    <row r="1020" spans="1:5" x14ac:dyDescent="0.25">
      <c r="A1020" s="129"/>
      <c r="B1020" s="130"/>
      <c r="C1020" s="130"/>
      <c r="D1020" s="130"/>
      <c r="E1020" s="130"/>
    </row>
    <row r="1021" spans="1:5" x14ac:dyDescent="0.25">
      <c r="A1021" s="129"/>
      <c r="B1021" s="130"/>
      <c r="C1021" s="130"/>
      <c r="D1021" s="130"/>
      <c r="E1021" s="130"/>
    </row>
    <row r="1022" spans="1:5" x14ac:dyDescent="0.25">
      <c r="A1022" s="129"/>
      <c r="B1022" s="130"/>
      <c r="C1022" s="130"/>
      <c r="D1022" s="130"/>
      <c r="E1022" s="130"/>
    </row>
    <row r="1023" spans="1:5" x14ac:dyDescent="0.25">
      <c r="A1023" s="129"/>
      <c r="B1023" s="130"/>
      <c r="C1023" s="130"/>
      <c r="D1023" s="130"/>
      <c r="E1023" s="130"/>
    </row>
    <row r="1024" spans="1:5" x14ac:dyDescent="0.25">
      <c r="A1024" s="129"/>
      <c r="B1024" s="130"/>
      <c r="C1024" s="130"/>
      <c r="D1024" s="130"/>
      <c r="E1024" s="130"/>
    </row>
    <row r="1025" spans="1:5" x14ac:dyDescent="0.25">
      <c r="A1025" s="129"/>
      <c r="B1025" s="130"/>
      <c r="C1025" s="130"/>
      <c r="D1025" s="130"/>
      <c r="E1025" s="130"/>
    </row>
    <row r="1026" spans="1:5" x14ac:dyDescent="0.25">
      <c r="A1026" s="129"/>
      <c r="B1026" s="130"/>
      <c r="C1026" s="130"/>
      <c r="D1026" s="130"/>
      <c r="E1026" s="130"/>
    </row>
    <row r="1027" spans="1:5" x14ac:dyDescent="0.25">
      <c r="A1027" s="129"/>
      <c r="B1027" s="130"/>
      <c r="C1027" s="130"/>
      <c r="D1027" s="130"/>
      <c r="E1027" s="130"/>
    </row>
    <row r="1028" spans="1:5" x14ac:dyDescent="0.25">
      <c r="A1028" s="129"/>
      <c r="B1028" s="130"/>
      <c r="C1028" s="130"/>
      <c r="D1028" s="130"/>
      <c r="E1028" s="130"/>
    </row>
    <row r="1029" spans="1:5" x14ac:dyDescent="0.25">
      <c r="A1029" s="129"/>
      <c r="B1029" s="130"/>
      <c r="C1029" s="130"/>
      <c r="D1029" s="130"/>
      <c r="E1029" s="130"/>
    </row>
    <row r="1030" spans="1:5" x14ac:dyDescent="0.25">
      <c r="A1030" s="129"/>
      <c r="B1030" s="130"/>
      <c r="C1030" s="130"/>
      <c r="D1030" s="130"/>
      <c r="E1030" s="130"/>
    </row>
    <row r="1031" spans="1:5" x14ac:dyDescent="0.25">
      <c r="A1031" s="129"/>
      <c r="B1031" s="130"/>
      <c r="C1031" s="130"/>
      <c r="D1031" s="130"/>
      <c r="E1031" s="1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C9FF-25BD-4762-B3F7-3D86B3BBC4F0}">
  <dimension ref="A1:G121"/>
  <sheetViews>
    <sheetView topLeftCell="A127" workbookViewId="0">
      <selection activeCell="A122" sqref="A1:XFD1048576"/>
    </sheetView>
  </sheetViews>
  <sheetFormatPr defaultRowHeight="15" x14ac:dyDescent="0.25"/>
  <cols>
    <col min="1" max="1" width="5.5703125" style="69" bestFit="1" customWidth="1"/>
    <col min="2" max="2" width="11.5703125" style="69" bestFit="1" customWidth="1"/>
    <col min="3" max="3" width="16" style="69" bestFit="1" customWidth="1"/>
    <col min="4" max="4" width="39.85546875" style="69" bestFit="1" customWidth="1"/>
    <col min="5" max="5" width="14.85546875" style="69" customWidth="1"/>
    <col min="6" max="6" width="20" style="69" bestFit="1" customWidth="1"/>
    <col min="7" max="16384" width="9.140625" style="69"/>
  </cols>
  <sheetData>
    <row r="1" spans="1:6" x14ac:dyDescent="0.25">
      <c r="A1" s="240"/>
      <c r="B1" s="241"/>
      <c r="C1" s="241"/>
      <c r="D1" s="241"/>
      <c r="E1" s="242"/>
      <c r="F1" s="152"/>
    </row>
    <row r="2" spans="1:6" x14ac:dyDescent="0.25">
      <c r="A2" s="243"/>
      <c r="B2" s="123"/>
      <c r="C2" s="123"/>
      <c r="D2" s="123"/>
      <c r="E2" s="244"/>
    </row>
    <row r="3" spans="1:6" x14ac:dyDescent="0.25">
      <c r="A3" s="243"/>
      <c r="B3" s="123"/>
      <c r="C3" s="123"/>
      <c r="D3" s="123"/>
      <c r="E3" s="244"/>
    </row>
    <row r="4" spans="1:6" x14ac:dyDescent="0.25">
      <c r="A4" s="243"/>
      <c r="B4" s="123"/>
      <c r="C4" s="123"/>
      <c r="D4" s="123"/>
      <c r="E4" s="244"/>
    </row>
    <row r="5" spans="1:6" x14ac:dyDescent="0.25">
      <c r="A5" s="243"/>
      <c r="B5" s="123"/>
      <c r="C5" s="123"/>
      <c r="D5" s="123"/>
      <c r="E5" s="244"/>
    </row>
    <row r="6" spans="1:6" x14ac:dyDescent="0.25">
      <c r="A6" s="243"/>
      <c r="B6" s="123"/>
      <c r="C6" s="123"/>
      <c r="D6" s="123"/>
      <c r="E6" s="245"/>
      <c r="F6" s="152"/>
    </row>
    <row r="7" spans="1:6" ht="24" thickBot="1" x14ac:dyDescent="0.4">
      <c r="A7" s="309" t="s">
        <v>506</v>
      </c>
      <c r="B7" s="310"/>
      <c r="C7" s="310"/>
      <c r="D7" s="310"/>
      <c r="E7" s="310"/>
      <c r="F7" s="152"/>
    </row>
    <row r="8" spans="1:6" ht="16.5" x14ac:dyDescent="0.35">
      <c r="A8" s="246"/>
      <c r="B8" s="247"/>
      <c r="C8" s="248"/>
      <c r="D8" s="249"/>
      <c r="E8" s="250"/>
      <c r="F8" s="152"/>
    </row>
    <row r="9" spans="1:6" ht="20.25" x14ac:dyDescent="0.3">
      <c r="A9" s="311" t="s">
        <v>507</v>
      </c>
      <c r="B9" s="312"/>
      <c r="C9" s="312"/>
      <c r="D9" s="312"/>
      <c r="E9" s="313"/>
      <c r="F9" s="152"/>
    </row>
    <row r="10" spans="1:6" ht="15.75" x14ac:dyDescent="0.25">
      <c r="A10" s="314" t="s">
        <v>508</v>
      </c>
      <c r="B10" s="315"/>
      <c r="C10" s="315"/>
      <c r="D10" s="315"/>
      <c r="E10" s="316"/>
      <c r="F10" s="152"/>
    </row>
    <row r="11" spans="1:6" ht="15.75" thickBot="1" x14ac:dyDescent="0.3">
      <c r="A11" s="251" t="s">
        <v>509</v>
      </c>
      <c r="B11" s="251" t="s">
        <v>510</v>
      </c>
      <c r="C11" s="251" t="s">
        <v>511</v>
      </c>
      <c r="D11" s="251" t="s">
        <v>512</v>
      </c>
      <c r="E11" s="251" t="s">
        <v>513</v>
      </c>
      <c r="F11" s="252"/>
    </row>
    <row r="12" spans="1:6" ht="15.75" thickTop="1" x14ac:dyDescent="0.25">
      <c r="A12" s="253">
        <v>2000</v>
      </c>
      <c r="B12" s="253" t="s">
        <v>591</v>
      </c>
      <c r="C12" s="254" t="s">
        <v>589</v>
      </c>
      <c r="D12" s="254" t="s">
        <v>592</v>
      </c>
      <c r="E12" s="255">
        <v>19800</v>
      </c>
      <c r="F12" s="252"/>
    </row>
    <row r="13" spans="1:6" x14ac:dyDescent="0.25">
      <c r="A13" s="253">
        <v>2000</v>
      </c>
      <c r="B13" s="253" t="s">
        <v>597</v>
      </c>
      <c r="C13" s="254" t="s">
        <v>589</v>
      </c>
      <c r="D13" s="254" t="s">
        <v>592</v>
      </c>
      <c r="E13" s="255">
        <v>30600</v>
      </c>
      <c r="F13" s="252"/>
    </row>
    <row r="14" spans="1:6" x14ac:dyDescent="0.25">
      <c r="A14" s="253">
        <v>2002</v>
      </c>
      <c r="B14" s="253" t="s">
        <v>593</v>
      </c>
      <c r="C14" s="254" t="s">
        <v>594</v>
      </c>
      <c r="D14" s="254" t="s">
        <v>595</v>
      </c>
      <c r="E14" s="255">
        <v>35600</v>
      </c>
      <c r="F14" s="252"/>
    </row>
    <row r="15" spans="1:6" x14ac:dyDescent="0.25">
      <c r="A15" s="253">
        <v>2003</v>
      </c>
      <c r="B15" s="253" t="s">
        <v>568</v>
      </c>
      <c r="C15" s="253" t="s">
        <v>566</v>
      </c>
      <c r="D15" s="149" t="s">
        <v>569</v>
      </c>
      <c r="E15" s="255">
        <v>75500</v>
      </c>
      <c r="F15" s="252"/>
    </row>
    <row r="16" spans="1:6" x14ac:dyDescent="0.25">
      <c r="A16" s="253">
        <v>2007</v>
      </c>
      <c r="B16" s="253" t="s">
        <v>596</v>
      </c>
      <c r="C16" s="254" t="s">
        <v>518</v>
      </c>
      <c r="D16" s="254" t="s">
        <v>590</v>
      </c>
      <c r="E16" s="255">
        <v>26500</v>
      </c>
      <c r="F16" s="252"/>
    </row>
    <row r="17" spans="1:7" x14ac:dyDescent="0.25">
      <c r="A17" s="253">
        <v>2007</v>
      </c>
      <c r="B17" s="253" t="s">
        <v>598</v>
      </c>
      <c r="C17" s="254" t="s">
        <v>589</v>
      </c>
      <c r="D17" s="254" t="s">
        <v>599</v>
      </c>
      <c r="E17" s="255">
        <v>26500</v>
      </c>
      <c r="F17" s="252"/>
    </row>
    <row r="18" spans="1:7" x14ac:dyDescent="0.25">
      <c r="A18" s="253">
        <v>2008</v>
      </c>
      <c r="B18" s="253" t="s">
        <v>588</v>
      </c>
      <c r="C18" s="254" t="s">
        <v>589</v>
      </c>
      <c r="D18" s="254" t="s">
        <v>590</v>
      </c>
      <c r="E18" s="255">
        <v>28500</v>
      </c>
      <c r="F18" s="252"/>
    </row>
    <row r="19" spans="1:7" x14ac:dyDescent="0.25">
      <c r="A19" s="253">
        <v>2009</v>
      </c>
      <c r="B19" s="253" t="s">
        <v>565</v>
      </c>
      <c r="C19" s="253" t="s">
        <v>566</v>
      </c>
      <c r="D19" s="149" t="s">
        <v>567</v>
      </c>
      <c r="E19" s="255">
        <v>38500</v>
      </c>
      <c r="F19" s="252"/>
    </row>
    <row r="20" spans="1:7" x14ac:dyDescent="0.25">
      <c r="A20" s="253">
        <v>2010</v>
      </c>
      <c r="B20" s="253" t="s">
        <v>570</v>
      </c>
      <c r="C20" s="253" t="s">
        <v>571</v>
      </c>
      <c r="D20" s="149" t="s">
        <v>572</v>
      </c>
      <c r="E20" s="255">
        <v>55200</v>
      </c>
      <c r="F20" s="252"/>
    </row>
    <row r="21" spans="1:7" x14ac:dyDescent="0.25">
      <c r="A21" s="253">
        <v>2011</v>
      </c>
      <c r="B21" s="253" t="s">
        <v>514</v>
      </c>
      <c r="C21" s="256" t="s">
        <v>515</v>
      </c>
      <c r="D21" s="149" t="s">
        <v>516</v>
      </c>
      <c r="E21" s="255">
        <v>2800000</v>
      </c>
      <c r="F21" s="252"/>
    </row>
    <row r="22" spans="1:7" x14ac:dyDescent="0.25">
      <c r="A22" s="253">
        <v>2011</v>
      </c>
      <c r="B22" s="253" t="s">
        <v>537</v>
      </c>
      <c r="C22" s="148" t="s">
        <v>538</v>
      </c>
      <c r="D22" s="149" t="s">
        <v>539</v>
      </c>
      <c r="E22" s="255">
        <v>25000</v>
      </c>
      <c r="F22" s="252"/>
    </row>
    <row r="23" spans="1:7" x14ac:dyDescent="0.25">
      <c r="A23" s="253">
        <v>2011</v>
      </c>
      <c r="B23" s="253" t="s">
        <v>573</v>
      </c>
      <c r="C23" s="253" t="s">
        <v>571</v>
      </c>
      <c r="D23" s="149" t="s">
        <v>574</v>
      </c>
      <c r="E23" s="255">
        <v>150000</v>
      </c>
      <c r="F23" s="252"/>
    </row>
    <row r="24" spans="1:7" x14ac:dyDescent="0.25">
      <c r="A24" s="253">
        <v>2013</v>
      </c>
      <c r="B24" s="253" t="s">
        <v>517</v>
      </c>
      <c r="C24" s="256" t="s">
        <v>518</v>
      </c>
      <c r="D24" s="149" t="s">
        <v>519</v>
      </c>
      <c r="E24" s="257">
        <v>1274700</v>
      </c>
      <c r="F24" s="258"/>
      <c r="G24" s="123"/>
    </row>
    <row r="25" spans="1:7" x14ac:dyDescent="0.25">
      <c r="A25" s="253">
        <v>2013</v>
      </c>
      <c r="B25" s="253" t="s">
        <v>520</v>
      </c>
      <c r="C25" s="256" t="s">
        <v>521</v>
      </c>
      <c r="D25" s="149" t="s">
        <v>522</v>
      </c>
      <c r="E25" s="257">
        <v>3064750</v>
      </c>
      <c r="F25" s="258"/>
      <c r="G25" s="123"/>
    </row>
    <row r="26" spans="1:7" x14ac:dyDescent="0.25">
      <c r="A26" s="253">
        <v>2013</v>
      </c>
      <c r="B26" s="253" t="s">
        <v>600</v>
      </c>
      <c r="C26" s="254" t="s">
        <v>601</v>
      </c>
      <c r="D26" s="254" t="s">
        <v>602</v>
      </c>
      <c r="E26" s="257">
        <v>150000</v>
      </c>
      <c r="F26" s="258"/>
      <c r="G26" s="123"/>
    </row>
    <row r="27" spans="1:7" x14ac:dyDescent="0.25">
      <c r="A27" s="253">
        <v>2013</v>
      </c>
      <c r="B27" s="253" t="s">
        <v>603</v>
      </c>
      <c r="C27" s="254" t="s">
        <v>601</v>
      </c>
      <c r="D27" s="254" t="s">
        <v>602</v>
      </c>
      <c r="E27" s="257">
        <v>150000</v>
      </c>
      <c r="F27" s="258"/>
      <c r="G27" s="123"/>
    </row>
    <row r="28" spans="1:7" x14ac:dyDescent="0.25">
      <c r="A28" s="253">
        <v>2013</v>
      </c>
      <c r="B28" s="259" t="s">
        <v>604</v>
      </c>
      <c r="C28" s="260" t="s">
        <v>601</v>
      </c>
      <c r="D28" s="260" t="s">
        <v>602</v>
      </c>
      <c r="E28" s="207">
        <v>150000</v>
      </c>
      <c r="F28" s="258"/>
      <c r="G28" s="123"/>
    </row>
    <row r="29" spans="1:7" x14ac:dyDescent="0.25">
      <c r="A29" s="253">
        <v>2013</v>
      </c>
      <c r="B29" s="253" t="s">
        <v>605</v>
      </c>
      <c r="C29" s="254" t="s">
        <v>601</v>
      </c>
      <c r="D29" s="254" t="s">
        <v>602</v>
      </c>
      <c r="E29" s="255">
        <v>150000</v>
      </c>
      <c r="F29" s="258"/>
      <c r="G29" s="123"/>
    </row>
    <row r="30" spans="1:7" x14ac:dyDescent="0.25">
      <c r="A30" s="259">
        <v>2013</v>
      </c>
      <c r="B30" s="259" t="s">
        <v>606</v>
      </c>
      <c r="C30" s="260" t="s">
        <v>601</v>
      </c>
      <c r="D30" s="260" t="s">
        <v>602</v>
      </c>
      <c r="E30" s="207">
        <v>150000</v>
      </c>
      <c r="F30" s="261"/>
    </row>
    <row r="31" spans="1:7" x14ac:dyDescent="0.25">
      <c r="A31" s="259">
        <v>2013</v>
      </c>
      <c r="B31" s="259" t="s">
        <v>607</v>
      </c>
      <c r="C31" s="260" t="s">
        <v>601</v>
      </c>
      <c r="D31" s="260" t="s">
        <v>602</v>
      </c>
      <c r="E31" s="207">
        <v>150000</v>
      </c>
      <c r="F31" s="152"/>
    </row>
    <row r="32" spans="1:7" x14ac:dyDescent="0.25">
      <c r="A32" s="259">
        <v>2014</v>
      </c>
      <c r="B32" s="259" t="s">
        <v>575</v>
      </c>
      <c r="C32" s="259" t="s">
        <v>566</v>
      </c>
      <c r="D32" s="210" t="s">
        <v>576</v>
      </c>
      <c r="E32" s="207">
        <v>130000</v>
      </c>
      <c r="F32" s="152"/>
    </row>
    <row r="33" spans="1:6" x14ac:dyDescent="0.25">
      <c r="A33" s="259">
        <v>2014</v>
      </c>
      <c r="B33" s="259" t="s">
        <v>577</v>
      </c>
      <c r="C33" s="259" t="s">
        <v>530</v>
      </c>
      <c r="D33" s="210" t="s">
        <v>578</v>
      </c>
      <c r="E33" s="207">
        <v>180000</v>
      </c>
      <c r="F33" s="152"/>
    </row>
    <row r="34" spans="1:6" x14ac:dyDescent="0.25">
      <c r="A34" s="259">
        <v>2014</v>
      </c>
      <c r="B34" s="259" t="s">
        <v>579</v>
      </c>
      <c r="C34" s="259" t="s">
        <v>530</v>
      </c>
      <c r="D34" s="210" t="s">
        <v>578</v>
      </c>
      <c r="E34" s="207">
        <v>180000</v>
      </c>
      <c r="F34" s="152"/>
    </row>
    <row r="35" spans="1:6" x14ac:dyDescent="0.25">
      <c r="A35" s="259">
        <v>2016</v>
      </c>
      <c r="B35" s="259" t="s">
        <v>608</v>
      </c>
      <c r="C35" s="260" t="s">
        <v>535</v>
      </c>
      <c r="D35" s="260" t="s">
        <v>609</v>
      </c>
      <c r="E35" s="207">
        <v>180000</v>
      </c>
      <c r="F35" s="152"/>
    </row>
    <row r="36" spans="1:6" x14ac:dyDescent="0.25">
      <c r="A36" s="259">
        <v>2016</v>
      </c>
      <c r="B36" s="259" t="s">
        <v>610</v>
      </c>
      <c r="C36" s="260" t="s">
        <v>535</v>
      </c>
      <c r="D36" s="260" t="s">
        <v>609</v>
      </c>
      <c r="E36" s="207">
        <v>180000</v>
      </c>
      <c r="F36" s="152"/>
    </row>
    <row r="37" spans="1:6" x14ac:dyDescent="0.25">
      <c r="A37" s="259">
        <v>2016</v>
      </c>
      <c r="B37" s="259" t="s">
        <v>611</v>
      </c>
      <c r="C37" s="260" t="s">
        <v>535</v>
      </c>
      <c r="D37" s="260" t="s">
        <v>609</v>
      </c>
      <c r="E37" s="207">
        <v>180000</v>
      </c>
      <c r="F37" s="152"/>
    </row>
    <row r="38" spans="1:6" x14ac:dyDescent="0.25">
      <c r="A38" s="259">
        <v>2017</v>
      </c>
      <c r="B38" s="259" t="s">
        <v>612</v>
      </c>
      <c r="C38" s="260" t="s">
        <v>571</v>
      </c>
      <c r="D38" s="260" t="s">
        <v>613</v>
      </c>
      <c r="E38" s="207">
        <v>150000</v>
      </c>
      <c r="F38" s="152"/>
    </row>
    <row r="39" spans="1:6" x14ac:dyDescent="0.25">
      <c r="A39" s="259">
        <v>2017</v>
      </c>
      <c r="B39" s="259" t="s">
        <v>614</v>
      </c>
      <c r="C39" s="260" t="s">
        <v>571</v>
      </c>
      <c r="D39" s="260" t="s">
        <v>615</v>
      </c>
      <c r="E39" s="207">
        <v>150000</v>
      </c>
      <c r="F39" s="152"/>
    </row>
    <row r="40" spans="1:6" x14ac:dyDescent="0.25">
      <c r="A40" s="259">
        <v>2017</v>
      </c>
      <c r="B40" s="147" t="s">
        <v>616</v>
      </c>
      <c r="C40" s="260" t="s">
        <v>571</v>
      </c>
      <c r="D40" s="260" t="s">
        <v>615</v>
      </c>
      <c r="E40" s="207">
        <v>150000</v>
      </c>
      <c r="F40" s="152"/>
    </row>
    <row r="41" spans="1:6" x14ac:dyDescent="0.25">
      <c r="A41" s="259">
        <v>2018</v>
      </c>
      <c r="B41" s="259" t="s">
        <v>523</v>
      </c>
      <c r="C41" s="224" t="s">
        <v>524</v>
      </c>
      <c r="D41" s="210" t="s">
        <v>525</v>
      </c>
      <c r="E41" s="207">
        <v>1711450</v>
      </c>
      <c r="F41" s="152"/>
    </row>
    <row r="42" spans="1:6" x14ac:dyDescent="0.25">
      <c r="A42" s="259">
        <v>2018</v>
      </c>
      <c r="B42" s="259" t="s">
        <v>526</v>
      </c>
      <c r="C42" s="224" t="s">
        <v>518</v>
      </c>
      <c r="D42" s="210" t="s">
        <v>527</v>
      </c>
      <c r="E42" s="207">
        <v>1484765</v>
      </c>
      <c r="F42" s="152"/>
    </row>
    <row r="43" spans="1:6" x14ac:dyDescent="0.25">
      <c r="A43" s="259">
        <v>2018</v>
      </c>
      <c r="B43" s="259" t="s">
        <v>528</v>
      </c>
      <c r="C43" s="224" t="s">
        <v>518</v>
      </c>
      <c r="D43" s="210" t="s">
        <v>527</v>
      </c>
      <c r="E43" s="207">
        <v>1484765</v>
      </c>
      <c r="F43" s="152"/>
    </row>
    <row r="44" spans="1:6" x14ac:dyDescent="0.25">
      <c r="A44" s="259">
        <v>2018</v>
      </c>
      <c r="B44" s="259" t="s">
        <v>580</v>
      </c>
      <c r="C44" s="259" t="s">
        <v>566</v>
      </c>
      <c r="D44" s="210" t="s">
        <v>581</v>
      </c>
      <c r="E44" s="207">
        <v>820000</v>
      </c>
      <c r="F44" s="152"/>
    </row>
    <row r="45" spans="1:6" x14ac:dyDescent="0.25">
      <c r="A45" s="259">
        <v>2018</v>
      </c>
      <c r="B45" s="259" t="s">
        <v>617</v>
      </c>
      <c r="C45" s="260" t="s">
        <v>518</v>
      </c>
      <c r="D45" s="260" t="s">
        <v>618</v>
      </c>
      <c r="E45" s="207">
        <v>200000</v>
      </c>
      <c r="F45" s="152"/>
    </row>
    <row r="46" spans="1:6" x14ac:dyDescent="0.25">
      <c r="A46" s="259">
        <v>2018</v>
      </c>
      <c r="B46" s="259" t="s">
        <v>619</v>
      </c>
      <c r="C46" s="260" t="s">
        <v>518</v>
      </c>
      <c r="D46" s="260" t="s">
        <v>618</v>
      </c>
      <c r="E46" s="207">
        <v>200000</v>
      </c>
      <c r="F46" s="152"/>
    </row>
    <row r="47" spans="1:6" x14ac:dyDescent="0.25">
      <c r="A47" s="259">
        <v>2018</v>
      </c>
      <c r="B47" s="259" t="s">
        <v>620</v>
      </c>
      <c r="C47" s="260" t="s">
        <v>518</v>
      </c>
      <c r="D47" s="260" t="s">
        <v>618</v>
      </c>
      <c r="E47" s="207">
        <v>200000</v>
      </c>
      <c r="F47" s="152"/>
    </row>
    <row r="48" spans="1:6" x14ac:dyDescent="0.25">
      <c r="A48" s="259">
        <v>2018</v>
      </c>
      <c r="B48" s="259" t="s">
        <v>621</v>
      </c>
      <c r="C48" s="260" t="s">
        <v>518</v>
      </c>
      <c r="D48" s="260" t="s">
        <v>618</v>
      </c>
      <c r="E48" s="207">
        <v>200000</v>
      </c>
      <c r="F48" s="152"/>
    </row>
    <row r="49" spans="1:6" x14ac:dyDescent="0.25">
      <c r="A49" s="259">
        <v>2018</v>
      </c>
      <c r="B49" s="259" t="s">
        <v>622</v>
      </c>
      <c r="C49" s="260" t="s">
        <v>535</v>
      </c>
      <c r="D49" s="260" t="s">
        <v>623</v>
      </c>
      <c r="E49" s="207">
        <v>520000</v>
      </c>
      <c r="F49" s="152"/>
    </row>
    <row r="50" spans="1:6" x14ac:dyDescent="0.25">
      <c r="A50" s="259">
        <v>2019</v>
      </c>
      <c r="B50" s="259" t="s">
        <v>582</v>
      </c>
      <c r="C50" s="259" t="s">
        <v>530</v>
      </c>
      <c r="D50" s="210" t="s">
        <v>583</v>
      </c>
      <c r="E50" s="207">
        <v>150000</v>
      </c>
      <c r="F50" s="152"/>
    </row>
    <row r="51" spans="1:6" x14ac:dyDescent="0.25">
      <c r="A51" s="259">
        <v>2020</v>
      </c>
      <c r="B51" s="259" t="s">
        <v>529</v>
      </c>
      <c r="C51" s="224" t="s">
        <v>530</v>
      </c>
      <c r="D51" s="262" t="s">
        <v>531</v>
      </c>
      <c r="E51" s="220">
        <v>278884</v>
      </c>
      <c r="F51" s="152"/>
    </row>
    <row r="52" spans="1:6" x14ac:dyDescent="0.25">
      <c r="A52" s="259">
        <v>2020</v>
      </c>
      <c r="B52" s="259" t="s">
        <v>532</v>
      </c>
      <c r="C52" s="224" t="s">
        <v>530</v>
      </c>
      <c r="D52" s="262" t="s">
        <v>533</v>
      </c>
      <c r="E52" s="220">
        <v>465448</v>
      </c>
      <c r="F52" s="152"/>
    </row>
    <row r="53" spans="1:6" x14ac:dyDescent="0.25">
      <c r="A53" s="259">
        <v>2020</v>
      </c>
      <c r="B53" s="259" t="s">
        <v>534</v>
      </c>
      <c r="C53" s="260" t="s">
        <v>535</v>
      </c>
      <c r="D53" s="260" t="s">
        <v>533</v>
      </c>
      <c r="E53" s="220">
        <v>505432</v>
      </c>
      <c r="F53" s="152"/>
    </row>
    <row r="54" spans="1:6" x14ac:dyDescent="0.25">
      <c r="A54" s="259">
        <v>2020</v>
      </c>
      <c r="B54" s="259" t="s">
        <v>536</v>
      </c>
      <c r="C54" s="260" t="s">
        <v>535</v>
      </c>
      <c r="D54" s="260" t="s">
        <v>533</v>
      </c>
      <c r="E54" s="220">
        <v>515881</v>
      </c>
      <c r="F54" s="152"/>
    </row>
    <row r="55" spans="1:6" x14ac:dyDescent="0.25">
      <c r="A55" s="259">
        <v>2021</v>
      </c>
      <c r="B55" s="259" t="s">
        <v>584</v>
      </c>
      <c r="C55" s="259" t="s">
        <v>585</v>
      </c>
      <c r="D55" s="210" t="s">
        <v>586</v>
      </c>
      <c r="E55" s="207">
        <v>325000</v>
      </c>
      <c r="F55" s="152"/>
    </row>
    <row r="56" spans="1:6" x14ac:dyDescent="0.25">
      <c r="A56" s="253">
        <v>2021</v>
      </c>
      <c r="B56" s="253" t="s">
        <v>587</v>
      </c>
      <c r="C56" s="253" t="s">
        <v>585</v>
      </c>
      <c r="D56" s="149" t="s">
        <v>586</v>
      </c>
      <c r="E56" s="207">
        <v>325000</v>
      </c>
      <c r="F56" s="152"/>
    </row>
    <row r="57" spans="1:6" x14ac:dyDescent="0.25">
      <c r="A57" s="253">
        <v>2022</v>
      </c>
      <c r="B57" s="253" t="s">
        <v>546</v>
      </c>
      <c r="C57" s="256" t="s">
        <v>547</v>
      </c>
      <c r="D57" s="149" t="s">
        <v>548</v>
      </c>
      <c r="E57" s="220">
        <v>302131</v>
      </c>
      <c r="F57" s="152"/>
    </row>
    <row r="58" spans="1:6" x14ac:dyDescent="0.25">
      <c r="A58" s="253">
        <v>2023</v>
      </c>
      <c r="B58" s="253" t="s">
        <v>549</v>
      </c>
      <c r="C58" s="149" t="s">
        <v>550</v>
      </c>
      <c r="D58" s="149" t="s">
        <v>551</v>
      </c>
      <c r="E58" s="263">
        <v>2668000</v>
      </c>
      <c r="F58" s="152"/>
    </row>
    <row r="59" spans="1:6" x14ac:dyDescent="0.25">
      <c r="A59" s="253">
        <v>2023</v>
      </c>
      <c r="B59" s="253" t="s">
        <v>552</v>
      </c>
      <c r="C59" s="149" t="s">
        <v>553</v>
      </c>
      <c r="D59" s="149" t="s">
        <v>554</v>
      </c>
      <c r="E59" s="263">
        <v>1785100</v>
      </c>
      <c r="F59" s="152"/>
    </row>
    <row r="60" spans="1:6" x14ac:dyDescent="0.25">
      <c r="A60" s="253">
        <v>2023</v>
      </c>
      <c r="B60" s="253" t="s">
        <v>555</v>
      </c>
      <c r="C60" s="149" t="s">
        <v>556</v>
      </c>
      <c r="D60" s="149" t="s">
        <v>557</v>
      </c>
      <c r="E60" s="263">
        <v>2862580</v>
      </c>
      <c r="F60" s="152"/>
    </row>
    <row r="61" spans="1:6" x14ac:dyDescent="0.25">
      <c r="A61" s="253">
        <v>2023</v>
      </c>
      <c r="B61" s="253" t="s">
        <v>558</v>
      </c>
      <c r="C61" s="149" t="s">
        <v>550</v>
      </c>
      <c r="D61" s="149" t="s">
        <v>559</v>
      </c>
      <c r="E61" s="263">
        <v>3381000</v>
      </c>
      <c r="F61" s="152"/>
    </row>
    <row r="62" spans="1:6" x14ac:dyDescent="0.25">
      <c r="A62" s="253">
        <v>2024</v>
      </c>
      <c r="B62" s="253" t="s">
        <v>560</v>
      </c>
      <c r="C62" s="256" t="s">
        <v>561</v>
      </c>
      <c r="D62" s="149" t="s">
        <v>562</v>
      </c>
      <c r="E62" s="220">
        <v>672611</v>
      </c>
      <c r="F62" s="152"/>
    </row>
    <row r="63" spans="1:6" x14ac:dyDescent="0.25">
      <c r="A63" s="253">
        <v>2024</v>
      </c>
      <c r="B63" s="253" t="s">
        <v>563</v>
      </c>
      <c r="C63" s="256" t="s">
        <v>530</v>
      </c>
      <c r="D63" s="149" t="s">
        <v>564</v>
      </c>
      <c r="E63" s="220">
        <v>712855</v>
      </c>
      <c r="F63" s="152"/>
    </row>
    <row r="64" spans="1:6" x14ac:dyDescent="0.25">
      <c r="A64" s="264"/>
      <c r="B64" s="151"/>
      <c r="C64" s="264"/>
      <c r="D64" s="151"/>
      <c r="E64" s="265"/>
      <c r="F64" s="152"/>
    </row>
    <row r="65" spans="1:6" ht="15.75" x14ac:dyDescent="0.25">
      <c r="A65" s="266" t="s">
        <v>624</v>
      </c>
      <c r="B65" s="267"/>
      <c r="C65" s="267"/>
      <c r="D65" s="267"/>
      <c r="E65" s="267"/>
      <c r="F65" s="152"/>
    </row>
    <row r="66" spans="1:6" x14ac:dyDescent="0.25">
      <c r="A66" s="268" t="s">
        <v>509</v>
      </c>
      <c r="B66" s="268" t="s">
        <v>510</v>
      </c>
      <c r="C66" s="268" t="s">
        <v>511</v>
      </c>
      <c r="D66" s="268" t="s">
        <v>512</v>
      </c>
      <c r="E66" s="269" t="s">
        <v>513</v>
      </c>
      <c r="F66" s="152"/>
    </row>
    <row r="67" spans="1:6" x14ac:dyDescent="0.25">
      <c r="A67" s="253">
        <v>1974</v>
      </c>
      <c r="B67" s="253" t="s">
        <v>625</v>
      </c>
      <c r="C67" s="149" t="s">
        <v>626</v>
      </c>
      <c r="D67" s="149" t="s">
        <v>627</v>
      </c>
      <c r="E67" s="270">
        <v>37600</v>
      </c>
      <c r="F67" s="152"/>
    </row>
    <row r="68" spans="1:6" x14ac:dyDescent="0.25">
      <c r="A68" s="259">
        <v>2000</v>
      </c>
      <c r="B68" s="259" t="s">
        <v>628</v>
      </c>
      <c r="C68" s="210" t="s">
        <v>629</v>
      </c>
      <c r="D68" s="210" t="s">
        <v>630</v>
      </c>
      <c r="E68" s="271">
        <v>200000</v>
      </c>
      <c r="F68" s="152"/>
    </row>
    <row r="69" spans="1:6" x14ac:dyDescent="0.25">
      <c r="A69" s="259">
        <v>2002</v>
      </c>
      <c r="B69" s="259" t="s">
        <v>634</v>
      </c>
      <c r="C69" s="210" t="s">
        <v>629</v>
      </c>
      <c r="D69" s="210" t="s">
        <v>635</v>
      </c>
      <c r="E69" s="271">
        <v>500000</v>
      </c>
      <c r="F69" s="152"/>
    </row>
    <row r="70" spans="1:6" x14ac:dyDescent="0.25">
      <c r="A70" s="253">
        <v>2012</v>
      </c>
      <c r="B70" s="253" t="s">
        <v>636</v>
      </c>
      <c r="C70" s="149" t="s">
        <v>626</v>
      </c>
      <c r="D70" s="149" t="s">
        <v>637</v>
      </c>
      <c r="E70" s="263">
        <v>600000</v>
      </c>
      <c r="F70" s="152"/>
    </row>
    <row r="71" spans="1:6" x14ac:dyDescent="0.25">
      <c r="A71" s="253">
        <v>2013</v>
      </c>
      <c r="B71" s="253" t="s">
        <v>638</v>
      </c>
      <c r="C71" s="149" t="s">
        <v>629</v>
      </c>
      <c r="D71" s="149" t="s">
        <v>639</v>
      </c>
      <c r="E71" s="272">
        <v>1200000</v>
      </c>
      <c r="F71" s="152"/>
    </row>
    <row r="72" spans="1:6" x14ac:dyDescent="0.25">
      <c r="A72" s="253">
        <v>2015</v>
      </c>
      <c r="B72" s="253" t="s">
        <v>640</v>
      </c>
      <c r="C72" s="149" t="s">
        <v>601</v>
      </c>
      <c r="D72" s="149" t="s">
        <v>641</v>
      </c>
      <c r="E72" s="263">
        <v>570000</v>
      </c>
      <c r="F72" s="152"/>
    </row>
    <row r="73" spans="1:6" x14ac:dyDescent="0.25">
      <c r="A73" s="253" t="s">
        <v>631</v>
      </c>
      <c r="B73" s="253" t="s">
        <v>632</v>
      </c>
      <c r="C73" s="149" t="s">
        <v>629</v>
      </c>
      <c r="D73" s="149" t="s">
        <v>633</v>
      </c>
      <c r="E73" s="272">
        <v>150000</v>
      </c>
      <c r="F73" s="152"/>
    </row>
    <row r="74" spans="1:6" x14ac:dyDescent="0.25">
      <c r="A74" s="264"/>
      <c r="B74" s="151"/>
      <c r="C74" s="264"/>
      <c r="D74" s="151"/>
      <c r="E74" s="265"/>
      <c r="F74" s="152"/>
    </row>
    <row r="75" spans="1:6" x14ac:dyDescent="0.25">
      <c r="A75" s="273"/>
      <c r="B75" s="274"/>
      <c r="C75" s="275"/>
      <c r="D75" s="274"/>
      <c r="E75" s="276"/>
      <c r="F75" s="152"/>
    </row>
    <row r="76" spans="1:6" ht="15.75" x14ac:dyDescent="0.25">
      <c r="A76" s="307" t="s">
        <v>624</v>
      </c>
      <c r="B76" s="308"/>
      <c r="C76" s="308"/>
      <c r="D76" s="308"/>
      <c r="E76" s="308"/>
      <c r="F76" s="152"/>
    </row>
    <row r="77" spans="1:6" x14ac:dyDescent="0.25">
      <c r="A77" s="268" t="s">
        <v>509</v>
      </c>
      <c r="B77" s="268" t="s">
        <v>510</v>
      </c>
      <c r="C77" s="268" t="s">
        <v>511</v>
      </c>
      <c r="D77" s="268" t="s">
        <v>512</v>
      </c>
      <c r="E77" s="277" t="s">
        <v>513</v>
      </c>
      <c r="F77" s="152"/>
    </row>
    <row r="78" spans="1:6" x14ac:dyDescent="0.25">
      <c r="A78" s="259">
        <v>2009</v>
      </c>
      <c r="B78" s="259" t="s">
        <v>642</v>
      </c>
      <c r="C78" s="210" t="s">
        <v>643</v>
      </c>
      <c r="D78" s="210" t="s">
        <v>539</v>
      </c>
      <c r="E78" s="207">
        <v>100000</v>
      </c>
      <c r="F78" s="152"/>
    </row>
    <row r="79" spans="1:6" x14ac:dyDescent="0.25">
      <c r="A79" s="147">
        <v>1953</v>
      </c>
      <c r="B79" s="147" t="s">
        <v>544</v>
      </c>
      <c r="C79" s="148" t="s">
        <v>545</v>
      </c>
      <c r="D79" s="210" t="s">
        <v>539</v>
      </c>
      <c r="E79" s="150">
        <v>60000</v>
      </c>
      <c r="F79" s="152"/>
    </row>
    <row r="80" spans="1:6" x14ac:dyDescent="0.25">
      <c r="A80" s="221">
        <v>2008</v>
      </c>
      <c r="B80" s="221" t="s">
        <v>540</v>
      </c>
      <c r="C80" s="222" t="s">
        <v>541</v>
      </c>
      <c r="D80" s="149" t="s">
        <v>539</v>
      </c>
      <c r="E80" s="223">
        <v>30000</v>
      </c>
      <c r="F80" s="152"/>
    </row>
    <row r="81" spans="1:6" x14ac:dyDescent="0.25">
      <c r="A81" s="259">
        <v>2010</v>
      </c>
      <c r="B81" s="259" t="s">
        <v>648</v>
      </c>
      <c r="C81" s="210" t="s">
        <v>649</v>
      </c>
      <c r="D81" s="149" t="s">
        <v>650</v>
      </c>
      <c r="E81" s="207">
        <v>25000</v>
      </c>
      <c r="F81" s="152"/>
    </row>
    <row r="82" spans="1:6" x14ac:dyDescent="0.25">
      <c r="A82" s="147">
        <v>2018</v>
      </c>
      <c r="B82" s="147" t="s">
        <v>542</v>
      </c>
      <c r="C82" s="148" t="s">
        <v>543</v>
      </c>
      <c r="D82" s="149" t="s">
        <v>539</v>
      </c>
      <c r="E82" s="150">
        <v>18000</v>
      </c>
      <c r="F82" s="152"/>
    </row>
    <row r="83" spans="1:6" x14ac:dyDescent="0.25">
      <c r="A83" s="259" t="s">
        <v>644</v>
      </c>
      <c r="B83" s="259" t="s">
        <v>645</v>
      </c>
      <c r="C83" s="210" t="s">
        <v>646</v>
      </c>
      <c r="D83" s="149" t="s">
        <v>647</v>
      </c>
      <c r="E83" s="207">
        <v>10000</v>
      </c>
      <c r="F83" s="152"/>
    </row>
    <row r="84" spans="1:6" x14ac:dyDescent="0.25">
      <c r="A84" s="264"/>
      <c r="B84" s="151"/>
      <c r="C84" s="264"/>
      <c r="D84" s="151"/>
      <c r="E84" s="265"/>
      <c r="F84" s="152"/>
    </row>
    <row r="85" spans="1:6" ht="15.75" x14ac:dyDescent="0.25">
      <c r="A85" s="266" t="s">
        <v>651</v>
      </c>
      <c r="B85" s="267"/>
      <c r="C85" s="267"/>
      <c r="D85" s="267"/>
      <c r="E85" s="267"/>
      <c r="F85" s="152"/>
    </row>
    <row r="86" spans="1:6" x14ac:dyDescent="0.25">
      <c r="A86" s="268" t="s">
        <v>509</v>
      </c>
      <c r="B86" s="268" t="s">
        <v>510</v>
      </c>
      <c r="C86" s="268" t="s">
        <v>511</v>
      </c>
      <c r="D86" s="268" t="s">
        <v>512</v>
      </c>
      <c r="E86" s="277" t="s">
        <v>513</v>
      </c>
      <c r="F86" s="152"/>
    </row>
    <row r="87" spans="1:6" x14ac:dyDescent="0.25">
      <c r="A87" s="259">
        <v>2005</v>
      </c>
      <c r="B87" s="259" t="s">
        <v>658</v>
      </c>
      <c r="C87" s="210" t="s">
        <v>659</v>
      </c>
      <c r="D87" s="210" t="s">
        <v>655</v>
      </c>
      <c r="E87" s="207">
        <v>150000</v>
      </c>
      <c r="F87" s="152"/>
    </row>
    <row r="88" spans="1:6" x14ac:dyDescent="0.25">
      <c r="A88" s="259" t="s">
        <v>652</v>
      </c>
      <c r="B88" s="259" t="s">
        <v>653</v>
      </c>
      <c r="C88" s="210" t="s">
        <v>654</v>
      </c>
      <c r="D88" s="210" t="s">
        <v>655</v>
      </c>
      <c r="E88" s="207">
        <v>12000</v>
      </c>
      <c r="F88" s="152"/>
    </row>
    <row r="89" spans="1:6" x14ac:dyDescent="0.25">
      <c r="A89" s="259" t="s">
        <v>656</v>
      </c>
      <c r="B89" s="259" t="s">
        <v>657</v>
      </c>
      <c r="C89" s="210" t="s">
        <v>654</v>
      </c>
      <c r="D89" s="210" t="s">
        <v>655</v>
      </c>
      <c r="E89" s="207">
        <v>20000</v>
      </c>
      <c r="F89" s="152"/>
    </row>
    <row r="90" spans="1:6" x14ac:dyDescent="0.25">
      <c r="A90" s="264"/>
      <c r="B90" s="151"/>
      <c r="C90" s="264"/>
      <c r="D90" s="151"/>
      <c r="E90" s="265"/>
      <c r="F90" s="152"/>
    </row>
    <row r="91" spans="1:6" ht="15.75" x14ac:dyDescent="0.25">
      <c r="A91" s="314" t="s">
        <v>660</v>
      </c>
      <c r="B91" s="315"/>
      <c r="C91" s="315"/>
      <c r="D91" s="315"/>
      <c r="E91" s="316"/>
      <c r="F91" s="152"/>
    </row>
    <row r="92" spans="1:6" x14ac:dyDescent="0.25">
      <c r="A92" s="268" t="s">
        <v>509</v>
      </c>
      <c r="B92" s="268" t="s">
        <v>510</v>
      </c>
      <c r="C92" s="268" t="s">
        <v>511</v>
      </c>
      <c r="D92" s="268" t="s">
        <v>512</v>
      </c>
      <c r="E92" s="277" t="s">
        <v>513</v>
      </c>
      <c r="F92" s="152"/>
    </row>
    <row r="93" spans="1:6" x14ac:dyDescent="0.25">
      <c r="A93" s="259">
        <v>2008</v>
      </c>
      <c r="B93" s="259" t="s">
        <v>661</v>
      </c>
      <c r="C93" s="278" t="s">
        <v>662</v>
      </c>
      <c r="D93" s="278" t="s">
        <v>663</v>
      </c>
      <c r="E93" s="207">
        <v>180000</v>
      </c>
      <c r="F93" s="152"/>
    </row>
    <row r="94" spans="1:6" x14ac:dyDescent="0.25">
      <c r="A94" s="264"/>
      <c r="B94" s="151"/>
      <c r="C94" s="264"/>
      <c r="D94" s="151"/>
      <c r="E94" s="265"/>
      <c r="F94" s="152"/>
    </row>
    <row r="95" spans="1:6" ht="15.75" x14ac:dyDescent="0.25">
      <c r="A95" s="307" t="s">
        <v>664</v>
      </c>
      <c r="B95" s="308"/>
      <c r="C95" s="308"/>
      <c r="D95" s="308"/>
      <c r="E95" s="308"/>
      <c r="F95" s="152"/>
    </row>
    <row r="96" spans="1:6" x14ac:dyDescent="0.25">
      <c r="A96" s="268" t="s">
        <v>509</v>
      </c>
      <c r="B96" s="268" t="s">
        <v>510</v>
      </c>
      <c r="C96" s="268" t="s">
        <v>511</v>
      </c>
      <c r="D96" s="268" t="s">
        <v>512</v>
      </c>
      <c r="E96" s="277" t="s">
        <v>513</v>
      </c>
      <c r="F96" s="152"/>
    </row>
    <row r="97" spans="1:6" x14ac:dyDescent="0.25">
      <c r="A97" s="253">
        <v>2015</v>
      </c>
      <c r="B97" s="253" t="s">
        <v>666</v>
      </c>
      <c r="C97" s="149" t="s">
        <v>667</v>
      </c>
      <c r="D97" s="149" t="s">
        <v>668</v>
      </c>
      <c r="E97" s="263">
        <v>441600</v>
      </c>
      <c r="F97" s="152"/>
    </row>
    <row r="98" spans="1:6" x14ac:dyDescent="0.25">
      <c r="A98" s="259">
        <v>1987</v>
      </c>
      <c r="B98" s="259" t="s">
        <v>670</v>
      </c>
      <c r="C98" s="210" t="s">
        <v>671</v>
      </c>
      <c r="D98" s="210" t="s">
        <v>672</v>
      </c>
      <c r="E98" s="263">
        <v>180000</v>
      </c>
      <c r="F98" s="152"/>
    </row>
    <row r="99" spans="1:6" x14ac:dyDescent="0.25">
      <c r="A99" s="259">
        <v>1999</v>
      </c>
      <c r="B99" s="259" t="s">
        <v>669</v>
      </c>
      <c r="C99" s="210" t="s">
        <v>667</v>
      </c>
      <c r="D99" s="210" t="s">
        <v>665</v>
      </c>
      <c r="E99" s="263">
        <v>150000</v>
      </c>
      <c r="F99" s="152"/>
    </row>
    <row r="100" spans="1:6" x14ac:dyDescent="0.25">
      <c r="A100" s="259">
        <v>2008</v>
      </c>
      <c r="B100" s="259" t="s">
        <v>675</v>
      </c>
      <c r="C100" s="210" t="s">
        <v>676</v>
      </c>
      <c r="D100" s="210" t="s">
        <v>677</v>
      </c>
      <c r="E100" s="263">
        <v>550000</v>
      </c>
      <c r="F100" s="152"/>
    </row>
    <row r="101" spans="1:6" x14ac:dyDescent="0.25">
      <c r="A101" s="259">
        <v>2009</v>
      </c>
      <c r="B101" s="259" t="s">
        <v>673</v>
      </c>
      <c r="C101" s="210" t="s">
        <v>518</v>
      </c>
      <c r="D101" s="210" t="s">
        <v>674</v>
      </c>
      <c r="E101" s="263">
        <v>349600</v>
      </c>
      <c r="F101" s="152"/>
    </row>
    <row r="102" spans="1:6" x14ac:dyDescent="0.25">
      <c r="A102" s="259">
        <v>2013</v>
      </c>
      <c r="B102" s="259" t="s">
        <v>678</v>
      </c>
      <c r="C102" s="210" t="s">
        <v>679</v>
      </c>
      <c r="D102" s="210" t="s">
        <v>680</v>
      </c>
      <c r="E102" s="263">
        <v>550000</v>
      </c>
      <c r="F102" s="152"/>
    </row>
    <row r="103" spans="1:6" x14ac:dyDescent="0.25">
      <c r="A103" s="259">
        <v>2013</v>
      </c>
      <c r="B103" s="259" t="s">
        <v>681</v>
      </c>
      <c r="C103" s="210" t="s">
        <v>679</v>
      </c>
      <c r="D103" s="210" t="s">
        <v>680</v>
      </c>
      <c r="E103" s="263">
        <v>550000</v>
      </c>
      <c r="F103" s="152"/>
    </row>
    <row r="104" spans="1:6" x14ac:dyDescent="0.25">
      <c r="A104" s="259">
        <v>2013</v>
      </c>
      <c r="B104" s="259" t="s">
        <v>682</v>
      </c>
      <c r="C104" s="210" t="s">
        <v>679</v>
      </c>
      <c r="D104" s="210" t="s">
        <v>680</v>
      </c>
      <c r="E104" s="263">
        <v>550000</v>
      </c>
      <c r="F104" s="152"/>
    </row>
    <row r="105" spans="1:6" x14ac:dyDescent="0.25">
      <c r="A105" s="264"/>
      <c r="B105" s="151"/>
      <c r="C105" s="264"/>
      <c r="D105" s="151"/>
      <c r="E105" s="265"/>
      <c r="F105" s="152"/>
    </row>
    <row r="106" spans="1:6" ht="15.75" x14ac:dyDescent="0.25">
      <c r="A106" s="266" t="s">
        <v>683</v>
      </c>
      <c r="B106" s="267"/>
      <c r="C106" s="267"/>
      <c r="D106" s="267"/>
      <c r="E106" s="267"/>
      <c r="F106" s="152"/>
    </row>
    <row r="107" spans="1:6" x14ac:dyDescent="0.25">
      <c r="A107" s="268" t="s">
        <v>509</v>
      </c>
      <c r="B107" s="268" t="s">
        <v>510</v>
      </c>
      <c r="C107" s="268" t="s">
        <v>511</v>
      </c>
      <c r="D107" s="268" t="s">
        <v>512</v>
      </c>
      <c r="E107" s="269" t="s">
        <v>513</v>
      </c>
      <c r="F107" s="152"/>
    </row>
    <row r="108" spans="1:6" x14ac:dyDescent="0.25">
      <c r="A108" s="259">
        <v>2001</v>
      </c>
      <c r="B108" s="259" t="s">
        <v>684</v>
      </c>
      <c r="C108" s="210" t="s">
        <v>685</v>
      </c>
      <c r="D108" s="210" t="s">
        <v>686</v>
      </c>
      <c r="E108" s="263">
        <v>230000</v>
      </c>
      <c r="F108" s="152"/>
    </row>
    <row r="109" spans="1:6" x14ac:dyDescent="0.25">
      <c r="A109" s="264"/>
      <c r="B109" s="151"/>
      <c r="C109" s="264"/>
      <c r="D109" s="151"/>
      <c r="E109" s="265"/>
      <c r="F109" s="152"/>
    </row>
    <row r="110" spans="1:6" x14ac:dyDescent="0.25">
      <c r="A110" s="279"/>
      <c r="B110" s="280"/>
      <c r="C110" s="281"/>
      <c r="D110" s="151"/>
      <c r="E110" s="265"/>
      <c r="F110" s="152"/>
    </row>
    <row r="111" spans="1:6" x14ac:dyDescent="0.25">
      <c r="A111" s="279"/>
      <c r="B111" s="280"/>
      <c r="C111" s="281"/>
      <c r="D111" s="151"/>
      <c r="E111" s="265"/>
      <c r="F111" s="152"/>
    </row>
    <row r="112" spans="1:6" ht="18" x14ac:dyDescent="0.25">
      <c r="A112" s="282" t="s">
        <v>687</v>
      </c>
      <c r="B112" s="280"/>
      <c r="C112" s="281"/>
      <c r="D112" s="151"/>
      <c r="E112" s="265"/>
      <c r="F112" s="152"/>
    </row>
    <row r="113" spans="1:6" ht="18" x14ac:dyDescent="0.25">
      <c r="A113" s="282"/>
      <c r="B113" s="280"/>
      <c r="C113" s="281"/>
      <c r="D113" s="151"/>
      <c r="E113" s="265"/>
      <c r="F113" s="152"/>
    </row>
    <row r="114" spans="1:6" ht="15.75" thickBot="1" x14ac:dyDescent="0.3">
      <c r="A114" s="283">
        <v>2016</v>
      </c>
      <c r="B114" s="283" t="s">
        <v>2062</v>
      </c>
      <c r="C114" s="284" t="s">
        <v>530</v>
      </c>
      <c r="D114" s="285" t="s">
        <v>2063</v>
      </c>
      <c r="E114" s="286">
        <v>722400</v>
      </c>
      <c r="F114" s="152"/>
    </row>
    <row r="115" spans="1:6" x14ac:dyDescent="0.25">
      <c r="A115" s="208">
        <v>2015</v>
      </c>
      <c r="B115" s="209" t="s">
        <v>2064</v>
      </c>
      <c r="C115" s="209" t="s">
        <v>530</v>
      </c>
      <c r="D115" s="211" t="s">
        <v>2065</v>
      </c>
      <c r="E115" s="212">
        <v>493500</v>
      </c>
      <c r="F115" s="152"/>
    </row>
    <row r="116" spans="1:6" x14ac:dyDescent="0.25">
      <c r="A116" s="213">
        <v>2020</v>
      </c>
      <c r="B116" s="214" t="s">
        <v>2058</v>
      </c>
      <c r="C116" s="210" t="s">
        <v>518</v>
      </c>
      <c r="D116" s="210" t="s">
        <v>2059</v>
      </c>
      <c r="E116" s="207">
        <v>192134</v>
      </c>
      <c r="F116" s="152"/>
    </row>
    <row r="117" spans="1:6" x14ac:dyDescent="0.25">
      <c r="A117" s="213">
        <v>2020</v>
      </c>
      <c r="B117" s="214" t="s">
        <v>2061</v>
      </c>
      <c r="C117" s="215" t="s">
        <v>626</v>
      </c>
      <c r="D117" s="210" t="s">
        <v>2060</v>
      </c>
      <c r="E117" s="207">
        <v>1349900</v>
      </c>
      <c r="F117" s="152"/>
    </row>
    <row r="118" spans="1:6" x14ac:dyDescent="0.25">
      <c r="A118" s="213">
        <v>2013</v>
      </c>
      <c r="B118" s="214" t="s">
        <v>2078</v>
      </c>
      <c r="C118" s="215" t="s">
        <v>566</v>
      </c>
      <c r="D118" s="210" t="s">
        <v>2079</v>
      </c>
      <c r="E118" s="207">
        <v>100000</v>
      </c>
      <c r="F118" s="152"/>
    </row>
    <row r="119" spans="1:6" x14ac:dyDescent="0.25">
      <c r="A119" s="224">
        <v>2007</v>
      </c>
      <c r="B119" s="225" t="s">
        <v>2076</v>
      </c>
      <c r="C119" s="226" t="s">
        <v>530</v>
      </c>
      <c r="D119" s="210" t="s">
        <v>2077</v>
      </c>
      <c r="E119" s="207">
        <v>230000</v>
      </c>
      <c r="F119" s="152"/>
    </row>
    <row r="120" spans="1:6" x14ac:dyDescent="0.25">
      <c r="A120" s="279"/>
      <c r="B120" s="280"/>
      <c r="C120" s="151"/>
      <c r="D120" s="151"/>
      <c r="E120" s="265"/>
      <c r="F120" s="152"/>
    </row>
    <row r="121" spans="1:6" x14ac:dyDescent="0.25">
      <c r="A121" s="287"/>
      <c r="B121" s="288"/>
      <c r="C121" s="289"/>
      <c r="D121" s="290"/>
      <c r="E121" s="291"/>
      <c r="F121" s="152"/>
    </row>
  </sheetData>
  <sortState ref="A98:E104">
    <sortCondition ref="A97"/>
  </sortState>
  <mergeCells count="6">
    <mergeCell ref="A95:E95"/>
    <mergeCell ref="A7:E7"/>
    <mergeCell ref="A9:E9"/>
    <mergeCell ref="A10:E10"/>
    <mergeCell ref="A76:E76"/>
    <mergeCell ref="A91:E9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F535-5089-4483-A376-00FBD66CA983}">
  <dimension ref="A1:H177"/>
  <sheetViews>
    <sheetView tabSelected="1" workbookViewId="0">
      <selection activeCell="D2" sqref="D2"/>
    </sheetView>
  </sheetViews>
  <sheetFormatPr defaultRowHeight="15" x14ac:dyDescent="0.25"/>
  <cols>
    <col min="1" max="1" width="45" style="185" customWidth="1"/>
    <col min="2" max="2" width="31" style="233" bestFit="1" customWidth="1"/>
    <col min="3" max="3" width="7.140625" style="218" customWidth="1"/>
    <col min="4" max="4" width="26.5703125" style="219" customWidth="1"/>
    <col min="5" max="5" width="12.42578125" style="185" customWidth="1"/>
    <col min="6" max="6" width="12.42578125" style="216" customWidth="1"/>
    <col min="7" max="7" width="18.42578125" style="185" customWidth="1"/>
    <col min="8" max="8" width="25.5703125" style="185" customWidth="1"/>
    <col min="9" max="16384" width="9.140625" style="69"/>
  </cols>
  <sheetData>
    <row r="1" spans="1:8" ht="15.75" x14ac:dyDescent="0.25">
      <c r="A1" s="227" t="s">
        <v>701</v>
      </c>
      <c r="B1" s="228" t="s">
        <v>475</v>
      </c>
      <c r="C1" s="227" t="s">
        <v>472</v>
      </c>
      <c r="D1" s="229" t="s">
        <v>476</v>
      </c>
      <c r="E1" s="227" t="s">
        <v>702</v>
      </c>
      <c r="F1" s="230" t="s">
        <v>691</v>
      </c>
      <c r="G1" s="227" t="s">
        <v>150</v>
      </c>
      <c r="H1" s="227" t="s">
        <v>703</v>
      </c>
    </row>
    <row r="2" spans="1:8" s="233" customFormat="1" ht="15.75" x14ac:dyDescent="0.25">
      <c r="A2" s="231" t="s">
        <v>704</v>
      </c>
      <c r="B2" s="218" t="s">
        <v>706</v>
      </c>
      <c r="C2" s="218">
        <v>1</v>
      </c>
      <c r="D2" s="232"/>
      <c r="E2" s="205" t="s">
        <v>2083</v>
      </c>
      <c r="F2" s="206">
        <v>20000</v>
      </c>
      <c r="G2" s="185" t="s">
        <v>705</v>
      </c>
      <c r="H2" s="185" t="s">
        <v>477</v>
      </c>
    </row>
    <row r="3" spans="1:8" x14ac:dyDescent="0.25">
      <c r="A3" s="231" t="s">
        <v>704</v>
      </c>
      <c r="B3" s="185" t="s">
        <v>707</v>
      </c>
      <c r="C3" s="218">
        <v>1</v>
      </c>
      <c r="E3" s="185" t="s">
        <v>708</v>
      </c>
      <c r="F3" s="216">
        <v>6000</v>
      </c>
      <c r="G3" s="185" t="s">
        <v>705</v>
      </c>
      <c r="H3" s="185" t="s">
        <v>477</v>
      </c>
    </row>
    <row r="4" spans="1:8" x14ac:dyDescent="0.25">
      <c r="A4" s="231" t="s">
        <v>704</v>
      </c>
      <c r="B4" s="185" t="s">
        <v>707</v>
      </c>
      <c r="C4" s="218">
        <v>1</v>
      </c>
      <c r="E4" s="185" t="s">
        <v>708</v>
      </c>
      <c r="F4" s="216">
        <v>6000</v>
      </c>
      <c r="G4" s="185" t="s">
        <v>705</v>
      </c>
      <c r="H4" s="185" t="s">
        <v>477</v>
      </c>
    </row>
    <row r="5" spans="1:8" x14ac:dyDescent="0.25">
      <c r="A5" s="231" t="s">
        <v>704</v>
      </c>
      <c r="B5" s="233" t="s">
        <v>709</v>
      </c>
      <c r="C5" s="218">
        <v>1</v>
      </c>
      <c r="D5" s="219" t="s">
        <v>710</v>
      </c>
      <c r="E5" s="205" t="s">
        <v>711</v>
      </c>
      <c r="F5" s="206">
        <v>4000</v>
      </c>
      <c r="G5" s="185" t="s">
        <v>705</v>
      </c>
      <c r="H5" s="185" t="s">
        <v>477</v>
      </c>
    </row>
    <row r="6" spans="1:8" x14ac:dyDescent="0.25">
      <c r="A6" s="185" t="s">
        <v>712</v>
      </c>
      <c r="B6" s="185" t="s">
        <v>706</v>
      </c>
      <c r="C6" s="218">
        <v>1</v>
      </c>
      <c r="D6" s="234" t="s">
        <v>713</v>
      </c>
      <c r="E6" s="185" t="s">
        <v>708</v>
      </c>
      <c r="F6" s="216">
        <v>20000</v>
      </c>
      <c r="G6" s="185" t="s">
        <v>705</v>
      </c>
      <c r="H6" s="185" t="s">
        <v>477</v>
      </c>
    </row>
    <row r="7" spans="1:8" x14ac:dyDescent="0.25">
      <c r="A7" s="185" t="s">
        <v>712</v>
      </c>
      <c r="B7" s="185" t="s">
        <v>706</v>
      </c>
      <c r="C7" s="218">
        <v>1</v>
      </c>
      <c r="D7" s="234" t="s">
        <v>714</v>
      </c>
      <c r="E7" s="205" t="s">
        <v>715</v>
      </c>
      <c r="F7" s="206">
        <v>20000</v>
      </c>
      <c r="G7" s="185" t="s">
        <v>705</v>
      </c>
      <c r="H7" s="185" t="s">
        <v>477</v>
      </c>
    </row>
    <row r="8" spans="1:8" x14ac:dyDescent="0.25">
      <c r="A8" s="185" t="s">
        <v>712</v>
      </c>
      <c r="B8" s="185" t="s">
        <v>706</v>
      </c>
      <c r="C8" s="218">
        <v>1</v>
      </c>
      <c r="D8" s="234" t="s">
        <v>716</v>
      </c>
      <c r="E8" s="205" t="s">
        <v>717</v>
      </c>
      <c r="F8" s="206">
        <v>20000</v>
      </c>
      <c r="G8" s="185" t="s">
        <v>705</v>
      </c>
      <c r="H8" s="185" t="s">
        <v>477</v>
      </c>
    </row>
    <row r="9" spans="1:8" x14ac:dyDescent="0.25">
      <c r="A9" s="185" t="s">
        <v>712</v>
      </c>
      <c r="B9" s="185" t="s">
        <v>707</v>
      </c>
      <c r="C9" s="218">
        <v>1</v>
      </c>
      <c r="D9" s="234"/>
      <c r="E9" s="205" t="s">
        <v>718</v>
      </c>
      <c r="F9" s="206">
        <v>6000</v>
      </c>
      <c r="G9" s="185" t="s">
        <v>705</v>
      </c>
      <c r="H9" s="185" t="s">
        <v>477</v>
      </c>
    </row>
    <row r="10" spans="1:8" x14ac:dyDescent="0.25">
      <c r="A10" s="185" t="s">
        <v>712</v>
      </c>
      <c r="B10" s="185" t="s">
        <v>707</v>
      </c>
      <c r="C10" s="218">
        <v>1</v>
      </c>
      <c r="D10" s="235" t="s">
        <v>719</v>
      </c>
      <c r="E10" s="205" t="s">
        <v>720</v>
      </c>
      <c r="F10" s="206">
        <v>6000</v>
      </c>
      <c r="G10" s="185" t="s">
        <v>705</v>
      </c>
      <c r="H10" s="185" t="s">
        <v>477</v>
      </c>
    </row>
    <row r="11" spans="1:8" x14ac:dyDescent="0.25">
      <c r="A11" s="185" t="s">
        <v>712</v>
      </c>
      <c r="B11" s="185" t="s">
        <v>721</v>
      </c>
      <c r="C11" s="218">
        <v>1</v>
      </c>
      <c r="D11" s="219" t="s">
        <v>722</v>
      </c>
      <c r="E11" s="205" t="s">
        <v>723</v>
      </c>
      <c r="F11" s="206">
        <v>15000</v>
      </c>
      <c r="G11" s="185" t="s">
        <v>705</v>
      </c>
      <c r="H11" s="185" t="s">
        <v>477</v>
      </c>
    </row>
    <row r="12" spans="1:8" x14ac:dyDescent="0.25">
      <c r="A12" s="185" t="s">
        <v>712</v>
      </c>
      <c r="B12" s="218" t="s">
        <v>706</v>
      </c>
      <c r="C12" s="218">
        <v>1</v>
      </c>
      <c r="D12" s="184" t="s">
        <v>724</v>
      </c>
      <c r="E12" s="205" t="s">
        <v>725</v>
      </c>
      <c r="F12" s="206">
        <v>20000</v>
      </c>
      <c r="G12" s="185" t="s">
        <v>705</v>
      </c>
      <c r="H12" s="185" t="s">
        <v>477</v>
      </c>
    </row>
    <row r="13" spans="1:8" x14ac:dyDescent="0.25">
      <c r="A13" s="185" t="s">
        <v>726</v>
      </c>
      <c r="B13" s="185" t="s">
        <v>706</v>
      </c>
      <c r="C13" s="218">
        <v>1</v>
      </c>
      <c r="D13" s="219" t="s">
        <v>727</v>
      </c>
      <c r="E13" s="205" t="s">
        <v>728</v>
      </c>
      <c r="F13" s="206">
        <v>20000</v>
      </c>
      <c r="G13" s="185" t="s">
        <v>705</v>
      </c>
      <c r="H13" s="185" t="s">
        <v>477</v>
      </c>
    </row>
    <row r="14" spans="1:8" x14ac:dyDescent="0.25">
      <c r="A14" s="185" t="s">
        <v>726</v>
      </c>
      <c r="B14" s="185" t="s">
        <v>707</v>
      </c>
      <c r="C14" s="218">
        <v>1</v>
      </c>
      <c r="D14" s="219">
        <v>20564112</v>
      </c>
      <c r="E14" s="205" t="s">
        <v>729</v>
      </c>
      <c r="F14" s="206">
        <v>8000</v>
      </c>
      <c r="G14" s="185" t="s">
        <v>705</v>
      </c>
      <c r="H14" s="185" t="s">
        <v>477</v>
      </c>
    </row>
    <row r="15" spans="1:8" x14ac:dyDescent="0.25">
      <c r="A15" s="185" t="s">
        <v>726</v>
      </c>
      <c r="B15" s="185" t="s">
        <v>730</v>
      </c>
      <c r="C15" s="218">
        <v>1</v>
      </c>
      <c r="D15" s="219" t="s">
        <v>731</v>
      </c>
      <c r="E15" s="185" t="s">
        <v>708</v>
      </c>
      <c r="F15" s="216">
        <v>3000</v>
      </c>
      <c r="G15" s="185" t="s">
        <v>705</v>
      </c>
      <c r="H15" s="185" t="s">
        <v>477</v>
      </c>
    </row>
    <row r="16" spans="1:8" x14ac:dyDescent="0.25">
      <c r="A16" s="185" t="s">
        <v>726</v>
      </c>
      <c r="B16" s="185" t="s">
        <v>707</v>
      </c>
      <c r="C16" s="218">
        <v>1</v>
      </c>
      <c r="F16" s="216">
        <v>6000</v>
      </c>
      <c r="G16" s="185" t="s">
        <v>705</v>
      </c>
      <c r="H16" s="185" t="s">
        <v>477</v>
      </c>
    </row>
    <row r="17" spans="1:8" x14ac:dyDescent="0.25">
      <c r="A17" s="185" t="s">
        <v>726</v>
      </c>
      <c r="B17" s="185" t="s">
        <v>706</v>
      </c>
      <c r="C17" s="218">
        <v>1</v>
      </c>
      <c r="D17" s="219" t="s">
        <v>732</v>
      </c>
      <c r="E17" s="205" t="s">
        <v>733</v>
      </c>
      <c r="F17" s="206">
        <v>20000</v>
      </c>
      <c r="G17" s="185" t="s">
        <v>705</v>
      </c>
      <c r="H17" s="185" t="s">
        <v>477</v>
      </c>
    </row>
    <row r="18" spans="1:8" x14ac:dyDescent="0.25">
      <c r="A18" s="185" t="s">
        <v>726</v>
      </c>
      <c r="B18" s="185" t="s">
        <v>706</v>
      </c>
      <c r="C18" s="218">
        <v>1</v>
      </c>
      <c r="D18" s="219" t="s">
        <v>734</v>
      </c>
      <c r="E18" s="185" t="s">
        <v>708</v>
      </c>
      <c r="F18" s="216">
        <v>20000</v>
      </c>
      <c r="G18" s="185" t="s">
        <v>705</v>
      </c>
      <c r="H18" s="185" t="s">
        <v>477</v>
      </c>
    </row>
    <row r="19" spans="1:8" x14ac:dyDescent="0.25">
      <c r="A19" s="185" t="s">
        <v>726</v>
      </c>
      <c r="B19" s="185" t="s">
        <v>706</v>
      </c>
      <c r="C19" s="218">
        <v>1</v>
      </c>
      <c r="D19" s="219" t="s">
        <v>735</v>
      </c>
      <c r="E19" s="185" t="s">
        <v>708</v>
      </c>
      <c r="F19" s="216">
        <v>20000</v>
      </c>
      <c r="G19" s="185" t="s">
        <v>705</v>
      </c>
      <c r="H19" s="185" t="s">
        <v>477</v>
      </c>
    </row>
    <row r="20" spans="1:8" x14ac:dyDescent="0.25">
      <c r="A20" s="185" t="s">
        <v>726</v>
      </c>
      <c r="B20" s="185" t="s">
        <v>730</v>
      </c>
      <c r="C20" s="218">
        <v>1</v>
      </c>
      <c r="D20" s="219" t="s">
        <v>736</v>
      </c>
      <c r="E20" s="185" t="s">
        <v>708</v>
      </c>
      <c r="F20" s="216">
        <v>20000</v>
      </c>
      <c r="G20" s="185" t="s">
        <v>705</v>
      </c>
      <c r="H20" s="185" t="s">
        <v>477</v>
      </c>
    </row>
    <row r="21" spans="1:8" x14ac:dyDescent="0.25">
      <c r="A21" s="185" t="s">
        <v>726</v>
      </c>
      <c r="B21" s="185" t="s">
        <v>707</v>
      </c>
      <c r="C21" s="218">
        <v>1</v>
      </c>
      <c r="D21" s="236" t="s">
        <v>737</v>
      </c>
      <c r="E21" s="205" t="s">
        <v>738</v>
      </c>
      <c r="F21" s="206">
        <v>6000</v>
      </c>
      <c r="G21" s="185" t="s">
        <v>705</v>
      </c>
      <c r="H21" s="185" t="s">
        <v>477</v>
      </c>
    </row>
    <row r="22" spans="1:8" x14ac:dyDescent="0.25">
      <c r="A22" s="185" t="s">
        <v>726</v>
      </c>
      <c r="B22" s="185" t="s">
        <v>706</v>
      </c>
      <c r="C22" s="218">
        <v>1</v>
      </c>
      <c r="E22" s="237" t="s">
        <v>2067</v>
      </c>
      <c r="F22" s="216">
        <v>20000</v>
      </c>
      <c r="G22" s="185" t="s">
        <v>705</v>
      </c>
      <c r="H22" s="185" t="s">
        <v>477</v>
      </c>
    </row>
    <row r="23" spans="1:8" x14ac:dyDescent="0.25">
      <c r="A23" s="185" t="s">
        <v>726</v>
      </c>
      <c r="B23" s="185" t="s">
        <v>707</v>
      </c>
      <c r="C23" s="218">
        <v>1</v>
      </c>
      <c r="D23" s="236" t="s">
        <v>739</v>
      </c>
      <c r="E23" s="205" t="s">
        <v>740</v>
      </c>
      <c r="F23" s="206">
        <v>6000</v>
      </c>
      <c r="G23" s="185" t="s">
        <v>705</v>
      </c>
      <c r="H23" s="185" t="s">
        <v>477</v>
      </c>
    </row>
    <row r="24" spans="1:8" x14ac:dyDescent="0.25">
      <c r="A24" s="185" t="s">
        <v>726</v>
      </c>
      <c r="B24" s="185" t="s">
        <v>706</v>
      </c>
      <c r="C24" s="218">
        <v>1</v>
      </c>
      <c r="D24" s="219" t="s">
        <v>741</v>
      </c>
      <c r="E24" s="185" t="s">
        <v>708</v>
      </c>
      <c r="F24" s="216">
        <v>20000</v>
      </c>
      <c r="G24" s="185" t="s">
        <v>705</v>
      </c>
      <c r="H24" s="185" t="s">
        <v>477</v>
      </c>
    </row>
    <row r="25" spans="1:8" x14ac:dyDescent="0.25">
      <c r="A25" s="185" t="s">
        <v>726</v>
      </c>
      <c r="B25" s="185" t="s">
        <v>721</v>
      </c>
      <c r="C25" s="218">
        <v>1</v>
      </c>
      <c r="E25" s="205" t="s">
        <v>742</v>
      </c>
      <c r="F25" s="206">
        <v>15000</v>
      </c>
      <c r="G25" s="185" t="s">
        <v>705</v>
      </c>
      <c r="H25" s="185" t="s">
        <v>477</v>
      </c>
    </row>
    <row r="26" spans="1:8" x14ac:dyDescent="0.25">
      <c r="A26" s="185" t="s">
        <v>726</v>
      </c>
      <c r="B26" s="185" t="s">
        <v>721</v>
      </c>
      <c r="C26" s="218">
        <v>1</v>
      </c>
      <c r="E26" s="205" t="s">
        <v>743</v>
      </c>
      <c r="F26" s="206">
        <v>15000</v>
      </c>
      <c r="G26" s="185" t="s">
        <v>705</v>
      </c>
      <c r="H26" s="185" t="s">
        <v>477</v>
      </c>
    </row>
    <row r="27" spans="1:8" x14ac:dyDescent="0.25">
      <c r="A27" s="185" t="s">
        <v>726</v>
      </c>
      <c r="B27" s="185" t="s">
        <v>721</v>
      </c>
      <c r="C27" s="218">
        <v>1</v>
      </c>
      <c r="E27" s="205" t="s">
        <v>744</v>
      </c>
      <c r="F27" s="206">
        <v>15000</v>
      </c>
      <c r="G27" s="185" t="s">
        <v>705</v>
      </c>
      <c r="H27" s="185" t="s">
        <v>477</v>
      </c>
    </row>
    <row r="28" spans="1:8" x14ac:dyDescent="0.25">
      <c r="A28" s="185" t="s">
        <v>726</v>
      </c>
      <c r="B28" s="185" t="s">
        <v>721</v>
      </c>
      <c r="C28" s="218">
        <v>1</v>
      </c>
      <c r="E28" s="205" t="s">
        <v>745</v>
      </c>
      <c r="F28" s="206">
        <v>15000</v>
      </c>
      <c r="G28" s="185" t="s">
        <v>705</v>
      </c>
      <c r="H28" s="185" t="s">
        <v>477</v>
      </c>
    </row>
    <row r="29" spans="1:8" x14ac:dyDescent="0.25">
      <c r="A29" s="185" t="s">
        <v>726</v>
      </c>
      <c r="B29" s="185" t="s">
        <v>706</v>
      </c>
      <c r="C29" s="218">
        <v>1</v>
      </c>
      <c r="D29" s="219" t="s">
        <v>746</v>
      </c>
      <c r="E29" s="205" t="s">
        <v>747</v>
      </c>
      <c r="F29" s="206">
        <v>20000</v>
      </c>
      <c r="G29" s="185" t="s">
        <v>705</v>
      </c>
      <c r="H29" s="185" t="s">
        <v>477</v>
      </c>
    </row>
    <row r="30" spans="1:8" x14ac:dyDescent="0.25">
      <c r="A30" s="185" t="s">
        <v>726</v>
      </c>
      <c r="B30" s="185" t="s">
        <v>707</v>
      </c>
      <c r="C30" s="218">
        <v>1</v>
      </c>
      <c r="E30" s="205" t="s">
        <v>748</v>
      </c>
      <c r="F30" s="206">
        <v>6000</v>
      </c>
      <c r="G30" s="185" t="s">
        <v>705</v>
      </c>
      <c r="H30" s="185" t="s">
        <v>477</v>
      </c>
    </row>
    <row r="31" spans="1:8" x14ac:dyDescent="0.25">
      <c r="A31" s="185" t="s">
        <v>726</v>
      </c>
      <c r="B31" s="185" t="s">
        <v>706</v>
      </c>
      <c r="C31" s="218">
        <v>1</v>
      </c>
      <c r="D31" s="219" t="s">
        <v>749</v>
      </c>
      <c r="E31" s="185" t="s">
        <v>708</v>
      </c>
      <c r="F31" s="216">
        <v>20000</v>
      </c>
      <c r="G31" s="185" t="s">
        <v>705</v>
      </c>
      <c r="H31" s="185" t="s">
        <v>477</v>
      </c>
    </row>
    <row r="32" spans="1:8" x14ac:dyDescent="0.25">
      <c r="A32" s="185" t="s">
        <v>726</v>
      </c>
      <c r="B32" s="233" t="s">
        <v>750</v>
      </c>
      <c r="C32" s="218">
        <v>1</v>
      </c>
      <c r="D32" s="219" t="s">
        <v>751</v>
      </c>
      <c r="E32" s="185" t="s">
        <v>708</v>
      </c>
      <c r="F32" s="216">
        <v>5000</v>
      </c>
      <c r="G32" s="185" t="s">
        <v>705</v>
      </c>
      <c r="H32" s="185" t="s">
        <v>477</v>
      </c>
    </row>
    <row r="33" spans="1:8" x14ac:dyDescent="0.25">
      <c r="A33" s="185" t="s">
        <v>752</v>
      </c>
      <c r="B33" s="185" t="s">
        <v>2069</v>
      </c>
      <c r="D33" s="219" t="s">
        <v>2072</v>
      </c>
      <c r="F33" s="216">
        <v>35000</v>
      </c>
      <c r="G33" s="185" t="s">
        <v>705</v>
      </c>
      <c r="H33" s="185" t="s">
        <v>477</v>
      </c>
    </row>
    <row r="34" spans="1:8" x14ac:dyDescent="0.25">
      <c r="A34" s="185" t="s">
        <v>752</v>
      </c>
      <c r="B34" s="185" t="s">
        <v>2070</v>
      </c>
      <c r="D34" s="219" t="s">
        <v>2071</v>
      </c>
      <c r="F34" s="216">
        <v>35000</v>
      </c>
      <c r="G34" s="185" t="s">
        <v>705</v>
      </c>
      <c r="H34" s="185" t="s">
        <v>477</v>
      </c>
    </row>
    <row r="35" spans="1:8" x14ac:dyDescent="0.25">
      <c r="A35" s="185" t="s">
        <v>752</v>
      </c>
      <c r="B35" s="185" t="s">
        <v>706</v>
      </c>
      <c r="C35" s="218">
        <v>1</v>
      </c>
      <c r="D35" s="219" t="s">
        <v>753</v>
      </c>
      <c r="E35" s="185" t="s">
        <v>708</v>
      </c>
      <c r="F35" s="216">
        <v>20000</v>
      </c>
      <c r="G35" s="185" t="s">
        <v>705</v>
      </c>
      <c r="H35" s="185" t="s">
        <v>477</v>
      </c>
    </row>
    <row r="36" spans="1:8" x14ac:dyDescent="0.25">
      <c r="A36" s="185" t="s">
        <v>754</v>
      </c>
      <c r="B36" s="185" t="s">
        <v>755</v>
      </c>
      <c r="C36" s="218">
        <v>1</v>
      </c>
      <c r="D36" s="219" t="s">
        <v>756</v>
      </c>
      <c r="E36" s="205" t="s">
        <v>757</v>
      </c>
      <c r="F36" s="206">
        <v>20000</v>
      </c>
      <c r="G36" s="185" t="s">
        <v>705</v>
      </c>
      <c r="H36" s="185" t="s">
        <v>477</v>
      </c>
    </row>
    <row r="37" spans="1:8" x14ac:dyDescent="0.25">
      <c r="A37" s="185" t="s">
        <v>752</v>
      </c>
      <c r="B37" s="185" t="s">
        <v>706</v>
      </c>
      <c r="C37" s="218">
        <v>1</v>
      </c>
      <c r="D37" s="219" t="s">
        <v>758</v>
      </c>
      <c r="E37" s="205" t="s">
        <v>759</v>
      </c>
      <c r="F37" s="206">
        <v>20000</v>
      </c>
      <c r="G37" s="185" t="s">
        <v>705</v>
      </c>
      <c r="H37" s="185" t="s">
        <v>477</v>
      </c>
    </row>
    <row r="38" spans="1:8" x14ac:dyDescent="0.25">
      <c r="A38" s="185" t="s">
        <v>752</v>
      </c>
      <c r="B38" s="185" t="s">
        <v>707</v>
      </c>
      <c r="C38" s="218">
        <v>1</v>
      </c>
      <c r="D38" s="236" t="s">
        <v>760</v>
      </c>
      <c r="E38" s="205" t="s">
        <v>761</v>
      </c>
      <c r="F38" s="206">
        <v>8000</v>
      </c>
      <c r="G38" s="185" t="s">
        <v>705</v>
      </c>
      <c r="H38" s="185" t="s">
        <v>477</v>
      </c>
    </row>
    <row r="39" spans="1:8" x14ac:dyDescent="0.25">
      <c r="A39" s="185" t="s">
        <v>752</v>
      </c>
      <c r="B39" s="185" t="s">
        <v>817</v>
      </c>
      <c r="C39" s="218">
        <v>1</v>
      </c>
      <c r="D39" s="236" t="s">
        <v>762</v>
      </c>
      <c r="E39" s="205" t="s">
        <v>763</v>
      </c>
      <c r="F39" s="206">
        <v>6000</v>
      </c>
      <c r="G39" s="185" t="s">
        <v>705</v>
      </c>
      <c r="H39" s="185" t="s">
        <v>477</v>
      </c>
    </row>
    <row r="40" spans="1:8" x14ac:dyDescent="0.25">
      <c r="A40" s="185" t="s">
        <v>752</v>
      </c>
      <c r="B40" s="185" t="s">
        <v>707</v>
      </c>
      <c r="C40" s="218">
        <v>1</v>
      </c>
      <c r="D40" s="236" t="s">
        <v>764</v>
      </c>
      <c r="E40" s="205" t="s">
        <v>765</v>
      </c>
      <c r="F40" s="206">
        <v>6000</v>
      </c>
      <c r="G40" s="185" t="s">
        <v>705</v>
      </c>
      <c r="H40" s="185" t="s">
        <v>477</v>
      </c>
    </row>
    <row r="41" spans="1:8" x14ac:dyDescent="0.25">
      <c r="A41" s="185" t="s">
        <v>766</v>
      </c>
      <c r="B41" s="185" t="s">
        <v>706</v>
      </c>
      <c r="C41" s="218">
        <v>1</v>
      </c>
      <c r="D41" s="236" t="s">
        <v>767</v>
      </c>
      <c r="E41" s="205" t="s">
        <v>768</v>
      </c>
      <c r="F41" s="206">
        <v>20000</v>
      </c>
      <c r="G41" s="185" t="s">
        <v>705</v>
      </c>
      <c r="H41" s="185" t="s">
        <v>477</v>
      </c>
    </row>
    <row r="42" spans="1:8" x14ac:dyDescent="0.25">
      <c r="A42" s="185" t="s">
        <v>766</v>
      </c>
      <c r="B42" s="185" t="s">
        <v>707</v>
      </c>
      <c r="C42" s="218">
        <v>1</v>
      </c>
      <c r="D42" s="236" t="s">
        <v>769</v>
      </c>
      <c r="E42" s="205" t="s">
        <v>770</v>
      </c>
      <c r="F42" s="206">
        <v>6000</v>
      </c>
      <c r="G42" s="185" t="s">
        <v>705</v>
      </c>
      <c r="H42" s="185" t="s">
        <v>477</v>
      </c>
    </row>
    <row r="43" spans="1:8" x14ac:dyDescent="0.25">
      <c r="A43" s="185" t="s">
        <v>771</v>
      </c>
      <c r="B43" s="185" t="s">
        <v>755</v>
      </c>
      <c r="C43" s="218">
        <v>1</v>
      </c>
      <c r="D43" s="236" t="s">
        <v>772</v>
      </c>
      <c r="E43" s="205" t="s">
        <v>773</v>
      </c>
      <c r="F43" s="206">
        <v>20000</v>
      </c>
      <c r="G43" s="185" t="s">
        <v>705</v>
      </c>
      <c r="H43" s="185" t="s">
        <v>477</v>
      </c>
    </row>
    <row r="44" spans="1:8" x14ac:dyDescent="0.25">
      <c r="A44" s="185" t="s">
        <v>771</v>
      </c>
      <c r="B44" s="185" t="s">
        <v>706</v>
      </c>
      <c r="C44" s="218">
        <v>1</v>
      </c>
      <c r="D44" s="236" t="s">
        <v>774</v>
      </c>
      <c r="E44" s="205" t="s">
        <v>775</v>
      </c>
      <c r="F44" s="206">
        <v>20000</v>
      </c>
      <c r="G44" s="185" t="s">
        <v>705</v>
      </c>
      <c r="H44" s="185" t="s">
        <v>477</v>
      </c>
    </row>
    <row r="45" spans="1:8" x14ac:dyDescent="0.25">
      <c r="A45" s="185" t="s">
        <v>771</v>
      </c>
      <c r="B45" s="185" t="s">
        <v>776</v>
      </c>
      <c r="C45" s="218">
        <v>1</v>
      </c>
      <c r="D45" s="236"/>
      <c r="E45" s="205" t="s">
        <v>777</v>
      </c>
      <c r="F45" s="206">
        <v>2000</v>
      </c>
      <c r="G45" s="185" t="s">
        <v>705</v>
      </c>
      <c r="H45" s="185" t="s">
        <v>477</v>
      </c>
    </row>
    <row r="46" spans="1:8" x14ac:dyDescent="0.25">
      <c r="A46" s="185" t="s">
        <v>778</v>
      </c>
      <c r="B46" s="185" t="s">
        <v>779</v>
      </c>
      <c r="C46" s="218">
        <v>1</v>
      </c>
      <c r="E46" s="205" t="s">
        <v>780</v>
      </c>
      <c r="F46" s="206">
        <v>4000</v>
      </c>
      <c r="G46" s="185" t="s">
        <v>705</v>
      </c>
      <c r="H46" s="185" t="s">
        <v>477</v>
      </c>
    </row>
    <row r="47" spans="1:8" x14ac:dyDescent="0.25">
      <c r="A47" s="185" t="s">
        <v>778</v>
      </c>
      <c r="B47" s="185" t="s">
        <v>781</v>
      </c>
      <c r="C47" s="218">
        <v>1</v>
      </c>
      <c r="E47" s="205" t="s">
        <v>782</v>
      </c>
      <c r="F47" s="206">
        <v>15000</v>
      </c>
      <c r="G47" s="185" t="s">
        <v>705</v>
      </c>
      <c r="H47" s="185" t="s">
        <v>477</v>
      </c>
    </row>
    <row r="48" spans="1:8" x14ac:dyDescent="0.25">
      <c r="A48" s="185" t="s">
        <v>783</v>
      </c>
      <c r="B48" s="185" t="s">
        <v>784</v>
      </c>
      <c r="C48" s="218">
        <v>1</v>
      </c>
      <c r="E48" s="185" t="s">
        <v>708</v>
      </c>
      <c r="F48" s="216">
        <v>3000</v>
      </c>
      <c r="G48" s="185" t="s">
        <v>705</v>
      </c>
      <c r="H48" s="185" t="s">
        <v>477</v>
      </c>
    </row>
    <row r="49" spans="1:8" x14ac:dyDescent="0.25">
      <c r="A49" s="185" t="s">
        <v>783</v>
      </c>
      <c r="B49" s="185" t="s">
        <v>785</v>
      </c>
      <c r="C49" s="218">
        <v>1</v>
      </c>
      <c r="D49" s="219" t="s">
        <v>786</v>
      </c>
      <c r="E49" s="185" t="s">
        <v>708</v>
      </c>
      <c r="F49" s="292" t="s">
        <v>2081</v>
      </c>
      <c r="G49" s="185" t="s">
        <v>705</v>
      </c>
      <c r="H49" s="185" t="s">
        <v>477</v>
      </c>
    </row>
    <row r="50" spans="1:8" x14ac:dyDescent="0.25">
      <c r="A50" s="185" t="s">
        <v>783</v>
      </c>
      <c r="B50" s="185" t="s">
        <v>787</v>
      </c>
      <c r="C50" s="218">
        <v>1</v>
      </c>
      <c r="E50" s="185" t="s">
        <v>708</v>
      </c>
      <c r="F50" s="216">
        <v>15000</v>
      </c>
      <c r="G50" s="185" t="s">
        <v>705</v>
      </c>
      <c r="H50" s="185" t="s">
        <v>477</v>
      </c>
    </row>
    <row r="51" spans="1:8" x14ac:dyDescent="0.25">
      <c r="A51" s="185" t="s">
        <v>783</v>
      </c>
      <c r="B51" s="185" t="s">
        <v>788</v>
      </c>
      <c r="C51" s="218">
        <v>1</v>
      </c>
      <c r="E51" s="185" t="s">
        <v>708</v>
      </c>
      <c r="F51" s="216">
        <v>8000</v>
      </c>
      <c r="G51" s="185" t="s">
        <v>705</v>
      </c>
      <c r="H51" s="185" t="s">
        <v>477</v>
      </c>
    </row>
    <row r="52" spans="1:8" x14ac:dyDescent="0.25">
      <c r="A52" s="185" t="s">
        <v>783</v>
      </c>
      <c r="B52" s="185" t="s">
        <v>707</v>
      </c>
      <c r="C52" s="218">
        <v>1</v>
      </c>
      <c r="E52" s="185" t="s">
        <v>708</v>
      </c>
      <c r="F52" s="216">
        <v>8000</v>
      </c>
      <c r="G52" s="185" t="s">
        <v>705</v>
      </c>
      <c r="H52" s="185" t="s">
        <v>477</v>
      </c>
    </row>
    <row r="53" spans="1:8" x14ac:dyDescent="0.25">
      <c r="A53" s="185" t="s">
        <v>789</v>
      </c>
      <c r="B53" s="185" t="s">
        <v>721</v>
      </c>
      <c r="C53" s="218">
        <v>1</v>
      </c>
      <c r="D53" s="219" t="s">
        <v>790</v>
      </c>
      <c r="E53" s="205" t="s">
        <v>791</v>
      </c>
      <c r="F53" s="206">
        <v>15000</v>
      </c>
      <c r="G53" s="185" t="s">
        <v>705</v>
      </c>
      <c r="H53" s="185" t="s">
        <v>477</v>
      </c>
    </row>
    <row r="54" spans="1:8" x14ac:dyDescent="0.25">
      <c r="A54" s="185" t="s">
        <v>789</v>
      </c>
      <c r="B54" s="185" t="s">
        <v>707</v>
      </c>
      <c r="C54" s="218">
        <v>2</v>
      </c>
      <c r="E54" s="185" t="s">
        <v>708</v>
      </c>
      <c r="F54" s="216">
        <v>8000</v>
      </c>
      <c r="H54" s="185" t="s">
        <v>477</v>
      </c>
    </row>
    <row r="55" spans="1:8" x14ac:dyDescent="0.25">
      <c r="A55" s="185" t="s">
        <v>789</v>
      </c>
      <c r="B55" s="185" t="s">
        <v>721</v>
      </c>
      <c r="C55" s="218">
        <v>1</v>
      </c>
      <c r="D55" s="219" t="s">
        <v>792</v>
      </c>
      <c r="E55" s="205" t="s">
        <v>793</v>
      </c>
      <c r="F55" s="206">
        <v>15000</v>
      </c>
      <c r="G55" s="185" t="s">
        <v>705</v>
      </c>
      <c r="H55" s="185" t="s">
        <v>477</v>
      </c>
    </row>
    <row r="56" spans="1:8" x14ac:dyDescent="0.25">
      <c r="A56" s="185" t="s">
        <v>789</v>
      </c>
      <c r="B56" s="185" t="s">
        <v>794</v>
      </c>
      <c r="C56" s="218">
        <v>1</v>
      </c>
      <c r="D56" s="219" t="s">
        <v>795</v>
      </c>
      <c r="E56" s="205" t="s">
        <v>796</v>
      </c>
      <c r="F56" s="206">
        <v>20000</v>
      </c>
      <c r="G56" s="185" t="s">
        <v>705</v>
      </c>
      <c r="H56" s="185" t="s">
        <v>477</v>
      </c>
    </row>
    <row r="57" spans="1:8" x14ac:dyDescent="0.25">
      <c r="A57" s="185" t="s">
        <v>797</v>
      </c>
      <c r="B57" s="185" t="s">
        <v>721</v>
      </c>
      <c r="C57" s="218">
        <v>1</v>
      </c>
      <c r="D57" s="219" t="s">
        <v>798</v>
      </c>
      <c r="E57" s="205" t="s">
        <v>799</v>
      </c>
      <c r="F57" s="206">
        <v>15000</v>
      </c>
      <c r="G57" s="185" t="s">
        <v>705</v>
      </c>
      <c r="H57" s="185" t="s">
        <v>477</v>
      </c>
    </row>
    <row r="58" spans="1:8" x14ac:dyDescent="0.25">
      <c r="A58" s="185" t="s">
        <v>797</v>
      </c>
      <c r="B58" s="185" t="s">
        <v>800</v>
      </c>
      <c r="C58" s="218">
        <v>1</v>
      </c>
      <c r="D58" s="219" t="s">
        <v>801</v>
      </c>
      <c r="E58" s="205" t="s">
        <v>802</v>
      </c>
      <c r="F58" s="206">
        <v>10000</v>
      </c>
      <c r="G58" s="185" t="s">
        <v>705</v>
      </c>
      <c r="H58" s="185" t="s">
        <v>477</v>
      </c>
    </row>
    <row r="59" spans="1:8" x14ac:dyDescent="0.25">
      <c r="A59" s="185" t="s">
        <v>797</v>
      </c>
      <c r="B59" s="185" t="s">
        <v>803</v>
      </c>
      <c r="C59" s="218">
        <v>1</v>
      </c>
      <c r="D59" s="219" t="s">
        <v>804</v>
      </c>
      <c r="E59" s="205" t="s">
        <v>805</v>
      </c>
      <c r="F59" s="206">
        <v>5000</v>
      </c>
      <c r="G59" s="185" t="s">
        <v>705</v>
      </c>
      <c r="H59" s="185" t="s">
        <v>477</v>
      </c>
    </row>
    <row r="60" spans="1:8" x14ac:dyDescent="0.25">
      <c r="A60" s="185" t="s">
        <v>806</v>
      </c>
      <c r="B60" s="185" t="s">
        <v>707</v>
      </c>
      <c r="C60" s="218">
        <v>1</v>
      </c>
      <c r="D60" s="238">
        <v>4586770002157</v>
      </c>
      <c r="E60" s="205" t="s">
        <v>708</v>
      </c>
      <c r="F60" s="206">
        <v>10000</v>
      </c>
      <c r="G60" s="185" t="s">
        <v>705</v>
      </c>
      <c r="H60" s="185" t="s">
        <v>477</v>
      </c>
    </row>
    <row r="61" spans="1:8" x14ac:dyDescent="0.25">
      <c r="A61" s="185" t="s">
        <v>806</v>
      </c>
      <c r="B61" s="185" t="s">
        <v>707</v>
      </c>
      <c r="C61" s="218">
        <v>1</v>
      </c>
      <c r="D61" s="238">
        <v>4586777772027</v>
      </c>
      <c r="E61" s="205" t="s">
        <v>708</v>
      </c>
      <c r="F61" s="206">
        <v>10000</v>
      </c>
      <c r="G61" s="185" t="s">
        <v>705</v>
      </c>
      <c r="H61" s="185" t="s">
        <v>477</v>
      </c>
    </row>
    <row r="62" spans="1:8" x14ac:dyDescent="0.25">
      <c r="A62" s="185" t="s">
        <v>806</v>
      </c>
      <c r="B62" s="185" t="s">
        <v>707</v>
      </c>
      <c r="C62" s="218">
        <v>1</v>
      </c>
      <c r="D62" s="238">
        <v>4586770001886</v>
      </c>
      <c r="E62" s="205" t="s">
        <v>708</v>
      </c>
      <c r="F62" s="206">
        <v>10000</v>
      </c>
      <c r="G62" s="185" t="s">
        <v>705</v>
      </c>
      <c r="H62" s="185" t="s">
        <v>477</v>
      </c>
    </row>
    <row r="63" spans="1:8" x14ac:dyDescent="0.25">
      <c r="A63" s="185" t="s">
        <v>806</v>
      </c>
      <c r="B63" s="185" t="s">
        <v>707</v>
      </c>
      <c r="C63" s="218">
        <v>1</v>
      </c>
      <c r="D63" s="238">
        <v>4586770002163</v>
      </c>
      <c r="E63" s="185" t="s">
        <v>708</v>
      </c>
      <c r="F63" s="216">
        <v>10000</v>
      </c>
      <c r="G63" s="185" t="s">
        <v>807</v>
      </c>
      <c r="H63" s="185" t="s">
        <v>477</v>
      </c>
    </row>
    <row r="64" spans="1:8" x14ac:dyDescent="0.25">
      <c r="A64" s="185" t="s">
        <v>806</v>
      </c>
      <c r="B64" s="185" t="s">
        <v>808</v>
      </c>
      <c r="C64" s="218">
        <v>1</v>
      </c>
      <c r="E64" s="185" t="s">
        <v>708</v>
      </c>
      <c r="F64" s="216">
        <v>15000</v>
      </c>
      <c r="G64" s="185" t="s">
        <v>807</v>
      </c>
      <c r="H64" s="185" t="s">
        <v>477</v>
      </c>
    </row>
    <row r="65" spans="1:8" x14ac:dyDescent="0.25">
      <c r="A65" s="185" t="s">
        <v>806</v>
      </c>
      <c r="B65" s="185" t="s">
        <v>707</v>
      </c>
      <c r="C65" s="218">
        <v>1</v>
      </c>
      <c r="D65" s="219" t="s">
        <v>809</v>
      </c>
      <c r="E65" s="185" t="s">
        <v>708</v>
      </c>
      <c r="F65" s="216">
        <v>10000</v>
      </c>
      <c r="G65" s="185" t="s">
        <v>807</v>
      </c>
      <c r="H65" s="185" t="s">
        <v>477</v>
      </c>
    </row>
    <row r="66" spans="1:8" x14ac:dyDescent="0.25">
      <c r="A66" s="185" t="s">
        <v>806</v>
      </c>
      <c r="B66" s="185" t="s">
        <v>810</v>
      </c>
      <c r="C66" s="218">
        <v>18</v>
      </c>
      <c r="E66" s="185" t="s">
        <v>708</v>
      </c>
      <c r="F66" s="216">
        <f>3000*18</f>
        <v>54000</v>
      </c>
      <c r="G66" s="185" t="s">
        <v>807</v>
      </c>
      <c r="H66" s="185" t="s">
        <v>477</v>
      </c>
    </row>
    <row r="67" spans="1:8" x14ac:dyDescent="0.25">
      <c r="A67" s="185" t="s">
        <v>806</v>
      </c>
      <c r="B67" s="185" t="s">
        <v>788</v>
      </c>
      <c r="C67" s="218">
        <v>1</v>
      </c>
      <c r="E67" s="185" t="s">
        <v>708</v>
      </c>
      <c r="F67" s="216">
        <v>8000</v>
      </c>
      <c r="G67" s="185" t="s">
        <v>807</v>
      </c>
      <c r="H67" s="185" t="s">
        <v>477</v>
      </c>
    </row>
    <row r="68" spans="1:8" x14ac:dyDescent="0.25">
      <c r="A68" s="185" t="s">
        <v>806</v>
      </c>
      <c r="B68" s="185" t="s">
        <v>750</v>
      </c>
      <c r="C68" s="218">
        <v>1</v>
      </c>
      <c r="D68" s="219" t="s">
        <v>811</v>
      </c>
      <c r="E68" s="205" t="s">
        <v>812</v>
      </c>
      <c r="F68" s="206">
        <v>5000</v>
      </c>
      <c r="G68" s="185" t="s">
        <v>807</v>
      </c>
      <c r="H68" s="185" t="s">
        <v>477</v>
      </c>
    </row>
    <row r="69" spans="1:8" x14ac:dyDescent="0.25">
      <c r="A69" s="185" t="s">
        <v>806</v>
      </c>
      <c r="B69" s="185" t="s">
        <v>813</v>
      </c>
      <c r="C69" s="218">
        <v>1</v>
      </c>
      <c r="D69" s="219">
        <v>71075</v>
      </c>
      <c r="E69" s="205" t="s">
        <v>814</v>
      </c>
      <c r="F69" s="206">
        <v>5000</v>
      </c>
      <c r="G69" s="185" t="s">
        <v>807</v>
      </c>
      <c r="H69" s="185" t="s">
        <v>477</v>
      </c>
    </row>
    <row r="70" spans="1:8" x14ac:dyDescent="0.25">
      <c r="A70" s="185" t="s">
        <v>806</v>
      </c>
      <c r="B70" s="185" t="s">
        <v>815</v>
      </c>
      <c r="C70" s="218">
        <v>1</v>
      </c>
      <c r="E70" s="205" t="s">
        <v>816</v>
      </c>
      <c r="F70" s="206">
        <v>5000</v>
      </c>
      <c r="G70" s="185" t="s">
        <v>807</v>
      </c>
      <c r="H70" s="185" t="s">
        <v>477</v>
      </c>
    </row>
    <row r="71" spans="1:8" x14ac:dyDescent="0.25">
      <c r="A71" s="185" t="s">
        <v>818</v>
      </c>
      <c r="B71" s="185" t="s">
        <v>707</v>
      </c>
      <c r="C71" s="218">
        <v>1</v>
      </c>
      <c r="E71" s="185" t="s">
        <v>708</v>
      </c>
      <c r="F71" s="216">
        <v>8000</v>
      </c>
      <c r="G71" s="185" t="s">
        <v>819</v>
      </c>
      <c r="H71" s="185" t="s">
        <v>477</v>
      </c>
    </row>
    <row r="72" spans="1:8" x14ac:dyDescent="0.25">
      <c r="A72" s="185" t="s">
        <v>818</v>
      </c>
      <c r="B72" s="185" t="s">
        <v>707</v>
      </c>
      <c r="C72" s="218">
        <v>1</v>
      </c>
      <c r="E72" s="185" t="s">
        <v>708</v>
      </c>
      <c r="F72" s="216">
        <v>8000</v>
      </c>
      <c r="G72" s="185" t="s">
        <v>819</v>
      </c>
      <c r="H72" s="185" t="s">
        <v>477</v>
      </c>
    </row>
    <row r="73" spans="1:8" x14ac:dyDescent="0.25">
      <c r="A73" s="185" t="s">
        <v>712</v>
      </c>
      <c r="B73" s="185" t="s">
        <v>706</v>
      </c>
      <c r="C73" s="218">
        <v>1</v>
      </c>
      <c r="D73" s="219" t="s">
        <v>820</v>
      </c>
      <c r="E73" s="205" t="s">
        <v>821</v>
      </c>
      <c r="F73" s="206">
        <v>20000</v>
      </c>
      <c r="G73" s="185" t="s">
        <v>822</v>
      </c>
      <c r="H73" s="185" t="s">
        <v>477</v>
      </c>
    </row>
    <row r="74" spans="1:8" x14ac:dyDescent="0.25">
      <c r="A74" s="185" t="s">
        <v>712</v>
      </c>
      <c r="B74" s="185" t="s">
        <v>730</v>
      </c>
      <c r="C74" s="218">
        <v>1</v>
      </c>
      <c r="D74" s="219" t="s">
        <v>823</v>
      </c>
      <c r="E74" s="205" t="s">
        <v>824</v>
      </c>
      <c r="F74" s="206">
        <v>20000</v>
      </c>
      <c r="G74" s="185" t="s">
        <v>822</v>
      </c>
      <c r="H74" s="185" t="s">
        <v>477</v>
      </c>
    </row>
    <row r="75" spans="1:8" x14ac:dyDescent="0.25">
      <c r="A75" s="185" t="s">
        <v>712</v>
      </c>
      <c r="B75" s="185" t="s">
        <v>721</v>
      </c>
      <c r="C75" s="218">
        <v>1</v>
      </c>
      <c r="D75" s="219" t="s">
        <v>825</v>
      </c>
      <c r="E75" s="205" t="s">
        <v>826</v>
      </c>
      <c r="F75" s="206">
        <v>15000</v>
      </c>
      <c r="G75" s="185" t="s">
        <v>822</v>
      </c>
      <c r="H75" s="185" t="s">
        <v>477</v>
      </c>
    </row>
    <row r="76" spans="1:8" x14ac:dyDescent="0.25">
      <c r="A76" s="185" t="s">
        <v>712</v>
      </c>
      <c r="B76" s="185" t="s">
        <v>779</v>
      </c>
      <c r="C76" s="218">
        <v>1</v>
      </c>
      <c r="E76" s="205" t="s">
        <v>827</v>
      </c>
      <c r="F76" s="206">
        <v>3000</v>
      </c>
      <c r="G76" s="185" t="s">
        <v>822</v>
      </c>
      <c r="H76" s="185" t="s">
        <v>477</v>
      </c>
    </row>
    <row r="77" spans="1:8" x14ac:dyDescent="0.25">
      <c r="A77" s="185" t="s">
        <v>712</v>
      </c>
      <c r="B77" s="185" t="s">
        <v>829</v>
      </c>
      <c r="C77" s="218">
        <v>1</v>
      </c>
      <c r="D77" s="219" t="s">
        <v>830</v>
      </c>
      <c r="E77" s="205" t="s">
        <v>831</v>
      </c>
      <c r="F77" s="206">
        <v>6000</v>
      </c>
      <c r="G77" s="185" t="s">
        <v>822</v>
      </c>
      <c r="H77" s="185" t="s">
        <v>477</v>
      </c>
    </row>
    <row r="78" spans="1:8" x14ac:dyDescent="0.25">
      <c r="A78" s="185" t="s">
        <v>712</v>
      </c>
      <c r="B78" s="185" t="s">
        <v>832</v>
      </c>
      <c r="C78" s="218">
        <v>1</v>
      </c>
      <c r="E78" s="205" t="s">
        <v>833</v>
      </c>
      <c r="F78" s="206">
        <v>6000</v>
      </c>
      <c r="G78" s="185" t="s">
        <v>822</v>
      </c>
      <c r="H78" s="185" t="s">
        <v>477</v>
      </c>
    </row>
    <row r="79" spans="1:8" x14ac:dyDescent="0.25">
      <c r="A79" s="185" t="s">
        <v>712</v>
      </c>
      <c r="B79" s="185" t="s">
        <v>834</v>
      </c>
      <c r="C79" s="218">
        <v>1</v>
      </c>
      <c r="E79" s="185" t="s">
        <v>708</v>
      </c>
      <c r="F79" s="216">
        <v>15000</v>
      </c>
      <c r="G79" s="185" t="s">
        <v>822</v>
      </c>
      <c r="H79" s="185" t="s">
        <v>477</v>
      </c>
    </row>
    <row r="80" spans="1:8" x14ac:dyDescent="0.25">
      <c r="A80" s="185" t="s">
        <v>712</v>
      </c>
      <c r="B80" s="185" t="s">
        <v>835</v>
      </c>
      <c r="C80" s="218">
        <v>1</v>
      </c>
      <c r="E80" s="205" t="s">
        <v>836</v>
      </c>
      <c r="F80" s="206">
        <v>10000</v>
      </c>
      <c r="G80" s="185" t="s">
        <v>822</v>
      </c>
      <c r="H80" s="185" t="s">
        <v>477</v>
      </c>
    </row>
    <row r="81" spans="1:8" x14ac:dyDescent="0.25">
      <c r="A81" s="185" t="s">
        <v>837</v>
      </c>
      <c r="B81" s="185" t="s">
        <v>838</v>
      </c>
      <c r="C81" s="218">
        <v>1</v>
      </c>
      <c r="D81" s="219" t="s">
        <v>839</v>
      </c>
      <c r="E81" s="205" t="s">
        <v>840</v>
      </c>
      <c r="F81" s="206">
        <v>15000</v>
      </c>
      <c r="G81" s="185" t="s">
        <v>841</v>
      </c>
      <c r="H81" s="185" t="s">
        <v>477</v>
      </c>
    </row>
    <row r="82" spans="1:8" x14ac:dyDescent="0.25">
      <c r="A82" s="185" t="s">
        <v>837</v>
      </c>
      <c r="B82" s="185" t="s">
        <v>842</v>
      </c>
      <c r="C82" s="218">
        <v>1</v>
      </c>
      <c r="D82" s="219" t="s">
        <v>843</v>
      </c>
      <c r="E82" s="205" t="s">
        <v>844</v>
      </c>
      <c r="F82" s="206">
        <v>15000</v>
      </c>
      <c r="G82" s="185" t="s">
        <v>841</v>
      </c>
      <c r="H82" s="185" t="s">
        <v>477</v>
      </c>
    </row>
    <row r="83" spans="1:8" x14ac:dyDescent="0.25">
      <c r="A83" s="185" t="s">
        <v>712</v>
      </c>
      <c r="B83" s="185" t="s">
        <v>845</v>
      </c>
      <c r="C83" s="218">
        <v>1</v>
      </c>
      <c r="D83" s="219" t="s">
        <v>846</v>
      </c>
      <c r="E83" s="205" t="s">
        <v>847</v>
      </c>
      <c r="F83" s="206">
        <v>15000</v>
      </c>
      <c r="G83" s="185" t="s">
        <v>841</v>
      </c>
      <c r="H83" s="185" t="s">
        <v>477</v>
      </c>
    </row>
    <row r="84" spans="1:8" x14ac:dyDescent="0.25">
      <c r="A84" s="185" t="s">
        <v>712</v>
      </c>
      <c r="B84" s="185" t="s">
        <v>845</v>
      </c>
      <c r="C84" s="218">
        <v>1</v>
      </c>
      <c r="D84" s="219" t="s">
        <v>848</v>
      </c>
      <c r="E84" s="205" t="s">
        <v>849</v>
      </c>
      <c r="F84" s="206">
        <v>15000</v>
      </c>
      <c r="G84" s="185" t="s">
        <v>841</v>
      </c>
      <c r="H84" s="185" t="s">
        <v>477</v>
      </c>
    </row>
    <row r="85" spans="1:8" x14ac:dyDescent="0.25">
      <c r="A85" s="185" t="s">
        <v>712</v>
      </c>
      <c r="B85" s="185" t="s">
        <v>706</v>
      </c>
      <c r="C85" s="218">
        <v>1</v>
      </c>
      <c r="D85" s="219" t="s">
        <v>850</v>
      </c>
      <c r="E85" s="205" t="s">
        <v>708</v>
      </c>
      <c r="F85" s="206">
        <v>20000</v>
      </c>
      <c r="G85" s="185" t="s">
        <v>841</v>
      </c>
      <c r="H85" s="185" t="s">
        <v>477</v>
      </c>
    </row>
    <row r="86" spans="1:8" x14ac:dyDescent="0.25">
      <c r="A86" s="185" t="s">
        <v>712</v>
      </c>
      <c r="B86" s="185" t="s">
        <v>721</v>
      </c>
      <c r="C86" s="218">
        <v>1</v>
      </c>
      <c r="D86" s="219" t="s">
        <v>851</v>
      </c>
      <c r="E86" s="185" t="s">
        <v>708</v>
      </c>
      <c r="F86" s="216">
        <v>15000</v>
      </c>
      <c r="G86" s="185" t="s">
        <v>841</v>
      </c>
      <c r="H86" s="185" t="s">
        <v>477</v>
      </c>
    </row>
    <row r="87" spans="1:8" x14ac:dyDescent="0.25">
      <c r="A87" s="185" t="s">
        <v>712</v>
      </c>
      <c r="B87" s="185" t="s">
        <v>707</v>
      </c>
      <c r="C87" s="218">
        <v>1</v>
      </c>
      <c r="F87" s="216">
        <v>6000</v>
      </c>
      <c r="G87" s="185" t="s">
        <v>841</v>
      </c>
      <c r="H87" s="185" t="s">
        <v>477</v>
      </c>
    </row>
    <row r="88" spans="1:8" x14ac:dyDescent="0.25">
      <c r="A88" s="185" t="s">
        <v>712</v>
      </c>
      <c r="B88" s="185" t="s">
        <v>707</v>
      </c>
      <c r="C88" s="218">
        <v>1</v>
      </c>
      <c r="E88" s="205" t="s">
        <v>852</v>
      </c>
      <c r="F88" s="206">
        <v>6000</v>
      </c>
      <c r="G88" s="185" t="s">
        <v>841</v>
      </c>
      <c r="H88" s="185" t="s">
        <v>477</v>
      </c>
    </row>
    <row r="89" spans="1:8" x14ac:dyDescent="0.25">
      <c r="A89" s="185" t="s">
        <v>853</v>
      </c>
      <c r="B89" s="185" t="s">
        <v>854</v>
      </c>
      <c r="C89" s="218">
        <v>1</v>
      </c>
      <c r="D89" s="219" t="s">
        <v>855</v>
      </c>
      <c r="E89" s="205" t="s">
        <v>856</v>
      </c>
      <c r="F89" s="206">
        <v>15000</v>
      </c>
      <c r="G89" s="185" t="s">
        <v>857</v>
      </c>
      <c r="H89" s="185" t="s">
        <v>477</v>
      </c>
    </row>
    <row r="90" spans="1:8" x14ac:dyDescent="0.25">
      <c r="A90" s="185" t="s">
        <v>853</v>
      </c>
      <c r="B90" s="185" t="s">
        <v>858</v>
      </c>
      <c r="C90" s="218">
        <v>1</v>
      </c>
      <c r="D90" s="219" t="s">
        <v>859</v>
      </c>
      <c r="E90" s="205" t="s">
        <v>860</v>
      </c>
      <c r="F90" s="206">
        <v>20000</v>
      </c>
      <c r="G90" s="185" t="s">
        <v>857</v>
      </c>
      <c r="H90" s="185" t="s">
        <v>477</v>
      </c>
    </row>
    <row r="91" spans="1:8" x14ac:dyDescent="0.25">
      <c r="A91" s="185" t="s">
        <v>853</v>
      </c>
      <c r="B91" s="185" t="s">
        <v>787</v>
      </c>
      <c r="C91" s="218">
        <v>1</v>
      </c>
      <c r="D91" s="219" t="s">
        <v>863</v>
      </c>
      <c r="E91" s="185" t="s">
        <v>708</v>
      </c>
      <c r="F91" s="216">
        <v>8000</v>
      </c>
      <c r="G91" s="185" t="s">
        <v>857</v>
      </c>
      <c r="H91" s="185" t="s">
        <v>477</v>
      </c>
    </row>
    <row r="92" spans="1:8" x14ac:dyDescent="0.25">
      <c r="A92" s="185" t="s">
        <v>853</v>
      </c>
      <c r="B92" s="185" t="s">
        <v>815</v>
      </c>
      <c r="C92" s="218">
        <v>1</v>
      </c>
      <c r="E92" s="185" t="s">
        <v>708</v>
      </c>
      <c r="F92" s="216">
        <v>10000</v>
      </c>
      <c r="G92" s="185" t="s">
        <v>857</v>
      </c>
      <c r="H92" s="185" t="s">
        <v>477</v>
      </c>
    </row>
    <row r="93" spans="1:8" x14ac:dyDescent="0.25">
      <c r="A93" s="185" t="s">
        <v>864</v>
      </c>
      <c r="B93" s="185" t="s">
        <v>866</v>
      </c>
      <c r="C93" s="218">
        <v>1</v>
      </c>
      <c r="D93" s="219" t="s">
        <v>867</v>
      </c>
      <c r="E93" s="205" t="s">
        <v>868</v>
      </c>
      <c r="F93" s="206">
        <v>2000</v>
      </c>
      <c r="G93" s="185" t="s">
        <v>865</v>
      </c>
      <c r="H93" s="185" t="s">
        <v>477</v>
      </c>
    </row>
    <row r="94" spans="1:8" x14ac:dyDescent="0.25">
      <c r="A94" s="185" t="s">
        <v>864</v>
      </c>
      <c r="B94" s="185" t="s">
        <v>869</v>
      </c>
      <c r="C94" s="218">
        <v>1</v>
      </c>
      <c r="E94" s="205" t="s">
        <v>777</v>
      </c>
      <c r="F94" s="206">
        <v>2500</v>
      </c>
      <c r="G94" s="185" t="s">
        <v>865</v>
      </c>
      <c r="H94" s="185" t="s">
        <v>477</v>
      </c>
    </row>
    <row r="95" spans="1:8" x14ac:dyDescent="0.25">
      <c r="A95" s="185" t="s">
        <v>864</v>
      </c>
      <c r="B95" s="185" t="s">
        <v>870</v>
      </c>
      <c r="C95" s="218">
        <v>1</v>
      </c>
      <c r="E95" s="205" t="s">
        <v>871</v>
      </c>
      <c r="F95" s="206">
        <v>15000</v>
      </c>
      <c r="G95" s="185" t="s">
        <v>865</v>
      </c>
      <c r="H95" s="185" t="s">
        <v>477</v>
      </c>
    </row>
    <row r="96" spans="1:8" x14ac:dyDescent="0.25">
      <c r="A96" s="185" t="s">
        <v>864</v>
      </c>
      <c r="B96" s="185" t="s">
        <v>872</v>
      </c>
      <c r="C96" s="218">
        <v>1</v>
      </c>
      <c r="E96" s="205" t="s">
        <v>873</v>
      </c>
      <c r="F96" s="206">
        <v>15000</v>
      </c>
      <c r="G96" s="185" t="s">
        <v>865</v>
      </c>
      <c r="H96" s="185" t="s">
        <v>477</v>
      </c>
    </row>
    <row r="97" spans="1:8" x14ac:dyDescent="0.25">
      <c r="A97" s="185" t="s">
        <v>864</v>
      </c>
      <c r="B97" s="185" t="s">
        <v>862</v>
      </c>
      <c r="C97" s="218">
        <v>1</v>
      </c>
      <c r="D97" s="219" t="s">
        <v>874</v>
      </c>
      <c r="E97" s="205" t="s">
        <v>875</v>
      </c>
      <c r="F97" s="206">
        <v>15000</v>
      </c>
      <c r="G97" s="185" t="s">
        <v>865</v>
      </c>
      <c r="H97" s="185" t="s">
        <v>477</v>
      </c>
    </row>
    <row r="98" spans="1:8" x14ac:dyDescent="0.25">
      <c r="A98" s="185" t="s">
        <v>864</v>
      </c>
      <c r="B98" s="185" t="s">
        <v>872</v>
      </c>
      <c r="C98" s="218">
        <v>1</v>
      </c>
      <c r="E98" s="205" t="s">
        <v>877</v>
      </c>
      <c r="F98" s="206">
        <v>15000</v>
      </c>
      <c r="G98" s="185" t="s">
        <v>865</v>
      </c>
      <c r="H98" s="185" t="s">
        <v>878</v>
      </c>
    </row>
    <row r="99" spans="1:8" x14ac:dyDescent="0.25">
      <c r="A99" s="185" t="s">
        <v>864</v>
      </c>
      <c r="B99" s="185" t="s">
        <v>879</v>
      </c>
      <c r="C99" s="218">
        <v>1</v>
      </c>
      <c r="E99" s="205" t="s">
        <v>880</v>
      </c>
      <c r="F99" s="206">
        <v>15000</v>
      </c>
      <c r="G99" s="185" t="s">
        <v>865</v>
      </c>
      <c r="H99" s="185" t="s">
        <v>477</v>
      </c>
    </row>
    <row r="100" spans="1:8" x14ac:dyDescent="0.25">
      <c r="A100" s="185" t="s">
        <v>864</v>
      </c>
      <c r="B100" s="185" t="s">
        <v>776</v>
      </c>
      <c r="C100" s="218">
        <v>1</v>
      </c>
      <c r="E100" s="205" t="s">
        <v>876</v>
      </c>
      <c r="F100" s="206">
        <v>2000</v>
      </c>
      <c r="G100" s="185" t="s">
        <v>865</v>
      </c>
      <c r="H100" s="185" t="s">
        <v>477</v>
      </c>
    </row>
    <row r="101" spans="1:8" x14ac:dyDescent="0.25">
      <c r="A101" s="185" t="s">
        <v>864</v>
      </c>
      <c r="B101" s="185" t="s">
        <v>881</v>
      </c>
      <c r="C101" s="218">
        <v>1</v>
      </c>
      <c r="E101" s="205" t="s">
        <v>882</v>
      </c>
      <c r="F101" s="206">
        <v>2000</v>
      </c>
      <c r="G101" s="185" t="s">
        <v>865</v>
      </c>
      <c r="H101" s="185" t="s">
        <v>477</v>
      </c>
    </row>
    <row r="102" spans="1:8" x14ac:dyDescent="0.25">
      <c r="A102" s="185" t="s">
        <v>864</v>
      </c>
      <c r="B102" s="185" t="s">
        <v>883</v>
      </c>
      <c r="C102" s="218">
        <v>1</v>
      </c>
      <c r="D102" s="219">
        <v>650426183</v>
      </c>
      <c r="E102" s="185" t="s">
        <v>708</v>
      </c>
      <c r="F102" s="216">
        <v>15000</v>
      </c>
      <c r="G102" s="185" t="s">
        <v>865</v>
      </c>
      <c r="H102" s="185" t="s">
        <v>477</v>
      </c>
    </row>
    <row r="103" spans="1:8" x14ac:dyDescent="0.25">
      <c r="A103" s="185" t="s">
        <v>864</v>
      </c>
      <c r="B103" s="185" t="s">
        <v>884</v>
      </c>
      <c r="C103" s="218">
        <v>1</v>
      </c>
      <c r="E103" s="205" t="s">
        <v>885</v>
      </c>
      <c r="F103" s="206">
        <v>1500</v>
      </c>
      <c r="G103" s="185" t="s">
        <v>865</v>
      </c>
      <c r="H103" s="185" t="s">
        <v>477</v>
      </c>
    </row>
    <row r="104" spans="1:8" x14ac:dyDescent="0.25">
      <c r="A104" s="185" t="s">
        <v>864</v>
      </c>
      <c r="B104" s="185" t="s">
        <v>707</v>
      </c>
      <c r="C104" s="218">
        <v>1</v>
      </c>
      <c r="E104" s="185" t="s">
        <v>708</v>
      </c>
      <c r="F104" s="216">
        <v>6000</v>
      </c>
      <c r="G104" s="185" t="s">
        <v>865</v>
      </c>
      <c r="H104" s="185" t="s">
        <v>477</v>
      </c>
    </row>
    <row r="105" spans="1:8" x14ac:dyDescent="0.25">
      <c r="A105" s="185" t="s">
        <v>864</v>
      </c>
      <c r="B105" s="185" t="s">
        <v>858</v>
      </c>
      <c r="C105" s="218">
        <v>1</v>
      </c>
      <c r="D105" s="219" t="s">
        <v>886</v>
      </c>
      <c r="E105" s="205" t="s">
        <v>887</v>
      </c>
      <c r="F105" s="206">
        <v>20000</v>
      </c>
      <c r="G105" s="185" t="s">
        <v>865</v>
      </c>
      <c r="H105" s="185" t="s">
        <v>477</v>
      </c>
    </row>
    <row r="106" spans="1:8" x14ac:dyDescent="0.25">
      <c r="A106" s="185" t="s">
        <v>864</v>
      </c>
      <c r="B106" s="185" t="s">
        <v>888</v>
      </c>
      <c r="C106" s="218">
        <v>1</v>
      </c>
      <c r="E106" s="205" t="s">
        <v>889</v>
      </c>
      <c r="F106" s="206">
        <v>10000</v>
      </c>
      <c r="G106" s="185" t="s">
        <v>865</v>
      </c>
      <c r="H106" s="185" t="s">
        <v>477</v>
      </c>
    </row>
    <row r="107" spans="1:8" x14ac:dyDescent="0.25">
      <c r="A107" s="185" t="s">
        <v>864</v>
      </c>
      <c r="B107" s="185" t="s">
        <v>890</v>
      </c>
      <c r="C107" s="218">
        <v>1</v>
      </c>
      <c r="E107" s="185" t="s">
        <v>708</v>
      </c>
      <c r="F107" s="216">
        <v>3000</v>
      </c>
      <c r="G107" s="185" t="s">
        <v>865</v>
      </c>
      <c r="H107" s="185" t="s">
        <v>477</v>
      </c>
    </row>
    <row r="108" spans="1:8" x14ac:dyDescent="0.25">
      <c r="A108" s="185" t="s">
        <v>864</v>
      </c>
      <c r="B108" s="185" t="s">
        <v>891</v>
      </c>
      <c r="C108" s="218">
        <v>1</v>
      </c>
      <c r="E108" s="205" t="s">
        <v>892</v>
      </c>
      <c r="F108" s="206">
        <v>2000</v>
      </c>
      <c r="G108" s="185" t="s">
        <v>865</v>
      </c>
      <c r="H108" s="185" t="s">
        <v>477</v>
      </c>
    </row>
    <row r="109" spans="1:8" x14ac:dyDescent="0.25">
      <c r="A109" s="185" t="s">
        <v>864</v>
      </c>
      <c r="B109" s="185" t="s">
        <v>893</v>
      </c>
      <c r="C109" s="218">
        <v>1</v>
      </c>
      <c r="D109" s="219" t="s">
        <v>894</v>
      </c>
      <c r="E109" s="205" t="s">
        <v>895</v>
      </c>
      <c r="F109" s="206">
        <v>20000</v>
      </c>
      <c r="G109" s="185" t="s">
        <v>865</v>
      </c>
      <c r="H109" s="185" t="s">
        <v>477</v>
      </c>
    </row>
    <row r="110" spans="1:8" x14ac:dyDescent="0.25">
      <c r="A110" s="185" t="s">
        <v>896</v>
      </c>
      <c r="B110" s="185" t="s">
        <v>706</v>
      </c>
      <c r="C110" s="218">
        <v>1</v>
      </c>
      <c r="D110" s="219" t="s">
        <v>897</v>
      </c>
      <c r="E110" s="205" t="s">
        <v>898</v>
      </c>
      <c r="F110" s="206">
        <v>20000</v>
      </c>
      <c r="G110" s="185" t="s">
        <v>841</v>
      </c>
      <c r="H110" s="185" t="s">
        <v>477</v>
      </c>
    </row>
    <row r="111" spans="1:8" x14ac:dyDescent="0.25">
      <c r="A111" s="185" t="s">
        <v>896</v>
      </c>
      <c r="B111" s="185" t="s">
        <v>899</v>
      </c>
      <c r="C111" s="218">
        <v>1</v>
      </c>
      <c r="D111" s="239"/>
      <c r="E111" s="205" t="s">
        <v>900</v>
      </c>
      <c r="F111" s="206">
        <v>5000</v>
      </c>
      <c r="G111" s="185" t="s">
        <v>841</v>
      </c>
      <c r="H111" s="185" t="s">
        <v>477</v>
      </c>
    </row>
    <row r="112" spans="1:8" x14ac:dyDescent="0.25">
      <c r="A112" s="185" t="s">
        <v>896</v>
      </c>
      <c r="B112" s="185" t="s">
        <v>803</v>
      </c>
      <c r="C112" s="218">
        <v>1</v>
      </c>
      <c r="E112" s="205" t="s">
        <v>901</v>
      </c>
      <c r="F112" s="206">
        <v>3000</v>
      </c>
      <c r="G112" s="185" t="s">
        <v>841</v>
      </c>
      <c r="H112" s="185" t="s">
        <v>477</v>
      </c>
    </row>
    <row r="113" spans="1:8" x14ac:dyDescent="0.25">
      <c r="A113" s="185" t="s">
        <v>896</v>
      </c>
      <c r="B113" s="185" t="s">
        <v>902</v>
      </c>
      <c r="C113" s="218">
        <v>1</v>
      </c>
      <c r="E113" s="205" t="s">
        <v>903</v>
      </c>
      <c r="F113" s="206">
        <v>15000</v>
      </c>
      <c r="G113" s="185" t="s">
        <v>841</v>
      </c>
      <c r="H113" s="185" t="s">
        <v>477</v>
      </c>
    </row>
    <row r="114" spans="1:8" x14ac:dyDescent="0.25">
      <c r="A114" s="185" t="s">
        <v>896</v>
      </c>
      <c r="B114" s="185" t="s">
        <v>904</v>
      </c>
      <c r="C114" s="218">
        <v>1</v>
      </c>
      <c r="E114" s="205" t="s">
        <v>905</v>
      </c>
      <c r="F114" s="206">
        <v>5000</v>
      </c>
      <c r="G114" s="185" t="s">
        <v>841</v>
      </c>
      <c r="H114" s="185" t="s">
        <v>477</v>
      </c>
    </row>
    <row r="115" spans="1:8" x14ac:dyDescent="0.25">
      <c r="A115" s="185" t="s">
        <v>896</v>
      </c>
      <c r="B115" s="185" t="s">
        <v>906</v>
      </c>
      <c r="C115" s="218">
        <v>1</v>
      </c>
      <c r="E115" s="205" t="s">
        <v>907</v>
      </c>
      <c r="F115" s="206">
        <v>3000</v>
      </c>
      <c r="G115" s="185" t="s">
        <v>841</v>
      </c>
      <c r="H115" s="185" t="s">
        <v>477</v>
      </c>
    </row>
    <row r="116" spans="1:8" x14ac:dyDescent="0.25">
      <c r="A116" s="185" t="s">
        <v>896</v>
      </c>
      <c r="B116" s="185" t="s">
        <v>908</v>
      </c>
      <c r="C116" s="218">
        <v>1</v>
      </c>
      <c r="E116" s="205" t="s">
        <v>909</v>
      </c>
      <c r="F116" s="206">
        <v>15000</v>
      </c>
      <c r="G116" s="185" t="s">
        <v>841</v>
      </c>
      <c r="H116" s="185" t="s">
        <v>477</v>
      </c>
    </row>
    <row r="117" spans="1:8" x14ac:dyDescent="0.25">
      <c r="A117" s="185" t="s">
        <v>896</v>
      </c>
      <c r="B117" s="185" t="s">
        <v>709</v>
      </c>
      <c r="C117" s="218">
        <v>1</v>
      </c>
      <c r="E117" s="205" t="s">
        <v>911</v>
      </c>
      <c r="F117" s="206">
        <v>6000</v>
      </c>
      <c r="G117" s="185" t="s">
        <v>841</v>
      </c>
      <c r="H117" s="185" t="s">
        <v>477</v>
      </c>
    </row>
    <row r="118" spans="1:8" x14ac:dyDescent="0.25">
      <c r="A118" s="185" t="s">
        <v>841</v>
      </c>
      <c r="B118" s="185" t="s">
        <v>707</v>
      </c>
      <c r="C118" s="218">
        <v>1</v>
      </c>
      <c r="D118" s="219" t="s">
        <v>912</v>
      </c>
      <c r="E118" s="205" t="s">
        <v>913</v>
      </c>
      <c r="F118" s="206">
        <v>6000</v>
      </c>
      <c r="G118" s="185" t="s">
        <v>841</v>
      </c>
      <c r="H118" s="185" t="s">
        <v>477</v>
      </c>
    </row>
    <row r="119" spans="1:8" x14ac:dyDescent="0.25">
      <c r="A119" s="185" t="s">
        <v>841</v>
      </c>
      <c r="B119" s="185" t="s">
        <v>707</v>
      </c>
      <c r="C119" s="218">
        <v>1</v>
      </c>
      <c r="D119" s="219" t="s">
        <v>914</v>
      </c>
      <c r="E119" s="205" t="s">
        <v>915</v>
      </c>
      <c r="F119" s="206">
        <v>6000</v>
      </c>
      <c r="G119" s="185" t="s">
        <v>841</v>
      </c>
      <c r="H119" s="185" t="s">
        <v>477</v>
      </c>
    </row>
    <row r="120" spans="1:8" x14ac:dyDescent="0.25">
      <c r="A120" s="185" t="s">
        <v>841</v>
      </c>
      <c r="B120" s="185" t="s">
        <v>815</v>
      </c>
      <c r="C120" s="218">
        <v>1</v>
      </c>
      <c r="E120" s="205" t="s">
        <v>916</v>
      </c>
      <c r="F120" s="206">
        <v>6000</v>
      </c>
      <c r="G120" s="185" t="s">
        <v>841</v>
      </c>
      <c r="H120" s="185" t="s">
        <v>477</v>
      </c>
    </row>
    <row r="121" spans="1:8" x14ac:dyDescent="0.25">
      <c r="A121" s="185" t="s">
        <v>841</v>
      </c>
      <c r="B121" s="185" t="s">
        <v>779</v>
      </c>
      <c r="C121" s="218">
        <v>1</v>
      </c>
      <c r="E121" s="205" t="s">
        <v>917</v>
      </c>
      <c r="F121" s="206">
        <v>3000</v>
      </c>
      <c r="G121" s="185" t="s">
        <v>841</v>
      </c>
      <c r="H121" s="185" t="s">
        <v>477</v>
      </c>
    </row>
    <row r="122" spans="1:8" x14ac:dyDescent="0.25">
      <c r="A122" s="185" t="s">
        <v>918</v>
      </c>
      <c r="B122" s="185" t="s">
        <v>919</v>
      </c>
      <c r="C122" s="218">
        <v>1</v>
      </c>
      <c r="E122" s="205" t="s">
        <v>920</v>
      </c>
      <c r="F122" s="206">
        <v>2000</v>
      </c>
      <c r="G122" s="185" t="s">
        <v>865</v>
      </c>
      <c r="H122" s="185" t="s">
        <v>477</v>
      </c>
    </row>
    <row r="123" spans="1:8" x14ac:dyDescent="0.25">
      <c r="A123" s="185" t="s">
        <v>918</v>
      </c>
      <c r="B123" s="185" t="s">
        <v>706</v>
      </c>
      <c r="C123" s="218">
        <v>1</v>
      </c>
      <c r="E123" s="205" t="s">
        <v>921</v>
      </c>
      <c r="F123" s="206">
        <v>20000</v>
      </c>
      <c r="G123" s="185" t="s">
        <v>865</v>
      </c>
      <c r="H123" s="185" t="s">
        <v>477</v>
      </c>
    </row>
    <row r="124" spans="1:8" x14ac:dyDescent="0.25">
      <c r="A124" s="185" t="s">
        <v>918</v>
      </c>
      <c r="B124" s="185" t="s">
        <v>922</v>
      </c>
      <c r="C124" s="218">
        <v>1</v>
      </c>
      <c r="E124" s="205" t="s">
        <v>923</v>
      </c>
      <c r="F124" s="206">
        <v>6000</v>
      </c>
      <c r="G124" s="185" t="s">
        <v>865</v>
      </c>
      <c r="H124" s="185" t="s">
        <v>477</v>
      </c>
    </row>
    <row r="125" spans="1:8" x14ac:dyDescent="0.25">
      <c r="A125" s="185" t="s">
        <v>918</v>
      </c>
      <c r="B125" s="185" t="s">
        <v>707</v>
      </c>
      <c r="C125" s="218">
        <v>1</v>
      </c>
      <c r="E125" s="205" t="s">
        <v>924</v>
      </c>
      <c r="F125" s="206">
        <v>6000</v>
      </c>
      <c r="G125" s="185" t="s">
        <v>865</v>
      </c>
      <c r="H125" s="185" t="s">
        <v>477</v>
      </c>
    </row>
    <row r="126" spans="1:8" x14ac:dyDescent="0.25">
      <c r="A126" s="185" t="s">
        <v>918</v>
      </c>
      <c r="B126" s="185" t="s">
        <v>925</v>
      </c>
      <c r="C126" s="218">
        <v>1</v>
      </c>
      <c r="E126" s="205" t="s">
        <v>926</v>
      </c>
      <c r="F126" s="206">
        <v>2000</v>
      </c>
      <c r="G126" s="185" t="s">
        <v>865</v>
      </c>
      <c r="H126" s="185" t="s">
        <v>477</v>
      </c>
    </row>
    <row r="127" spans="1:8" x14ac:dyDescent="0.25">
      <c r="A127" s="185" t="s">
        <v>918</v>
      </c>
      <c r="B127" s="185" t="s">
        <v>927</v>
      </c>
      <c r="C127" s="218">
        <v>1</v>
      </c>
      <c r="E127" s="205" t="s">
        <v>928</v>
      </c>
      <c r="F127" s="206">
        <v>3000</v>
      </c>
      <c r="G127" s="185" t="s">
        <v>865</v>
      </c>
      <c r="H127" s="185" t="s">
        <v>477</v>
      </c>
    </row>
    <row r="128" spans="1:8" x14ac:dyDescent="0.25">
      <c r="A128" s="185" t="s">
        <v>918</v>
      </c>
      <c r="B128" s="185" t="s">
        <v>929</v>
      </c>
      <c r="C128" s="218">
        <v>1</v>
      </c>
      <c r="E128" s="205" t="s">
        <v>930</v>
      </c>
      <c r="F128" s="206">
        <v>27000</v>
      </c>
      <c r="G128" s="185" t="s">
        <v>865</v>
      </c>
      <c r="H128" s="185" t="s">
        <v>477</v>
      </c>
    </row>
    <row r="129" spans="1:8" x14ac:dyDescent="0.25">
      <c r="A129" s="185" t="s">
        <v>918</v>
      </c>
      <c r="B129" s="185" t="s">
        <v>931</v>
      </c>
      <c r="C129" s="218">
        <v>1</v>
      </c>
      <c r="E129" s="205" t="s">
        <v>932</v>
      </c>
      <c r="F129" s="206">
        <v>2500</v>
      </c>
      <c r="G129" s="185" t="s">
        <v>865</v>
      </c>
      <c r="H129" s="185" t="s">
        <v>477</v>
      </c>
    </row>
    <row r="130" spans="1:8" x14ac:dyDescent="0.25">
      <c r="A130" s="185" t="s">
        <v>918</v>
      </c>
      <c r="B130" s="185" t="s">
        <v>933</v>
      </c>
      <c r="C130" s="218">
        <v>1</v>
      </c>
      <c r="E130" s="205" t="s">
        <v>934</v>
      </c>
      <c r="F130" s="206">
        <v>3500</v>
      </c>
      <c r="G130" s="185" t="s">
        <v>865</v>
      </c>
      <c r="H130" s="185" t="s">
        <v>477</v>
      </c>
    </row>
    <row r="131" spans="1:8" x14ac:dyDescent="0.25">
      <c r="A131" s="185" t="s">
        <v>918</v>
      </c>
      <c r="B131" s="185" t="s">
        <v>935</v>
      </c>
      <c r="C131" s="218">
        <v>1</v>
      </c>
      <c r="E131" s="185" t="s">
        <v>708</v>
      </c>
      <c r="F131" s="216">
        <v>8000</v>
      </c>
      <c r="G131" s="185" t="s">
        <v>865</v>
      </c>
      <c r="H131" s="185" t="s">
        <v>477</v>
      </c>
    </row>
    <row r="132" spans="1:8" x14ac:dyDescent="0.25">
      <c r="A132" s="185" t="s">
        <v>918</v>
      </c>
      <c r="B132" s="185" t="s">
        <v>936</v>
      </c>
      <c r="C132" s="218">
        <v>1</v>
      </c>
      <c r="E132" s="205" t="s">
        <v>937</v>
      </c>
      <c r="F132" s="206">
        <v>2500</v>
      </c>
      <c r="G132" s="185" t="s">
        <v>865</v>
      </c>
      <c r="H132" s="185" t="s">
        <v>477</v>
      </c>
    </row>
    <row r="133" spans="1:8" x14ac:dyDescent="0.25">
      <c r="A133" s="185" t="s">
        <v>918</v>
      </c>
      <c r="B133" s="185" t="s">
        <v>938</v>
      </c>
      <c r="C133" s="218">
        <v>1</v>
      </c>
      <c r="E133" s="185" t="s">
        <v>708</v>
      </c>
      <c r="F133" s="216">
        <v>3000</v>
      </c>
      <c r="G133" s="185" t="s">
        <v>865</v>
      </c>
      <c r="H133" s="185" t="s">
        <v>477</v>
      </c>
    </row>
    <row r="134" spans="1:8" x14ac:dyDescent="0.25">
      <c r="A134" s="185" t="s">
        <v>918</v>
      </c>
      <c r="B134" s="185" t="s">
        <v>936</v>
      </c>
      <c r="C134" s="218">
        <v>1</v>
      </c>
      <c r="E134" s="205" t="s">
        <v>939</v>
      </c>
      <c r="F134" s="206">
        <v>3000</v>
      </c>
      <c r="G134" s="185" t="s">
        <v>865</v>
      </c>
      <c r="H134" s="185" t="s">
        <v>477</v>
      </c>
    </row>
    <row r="135" spans="1:8" x14ac:dyDescent="0.25">
      <c r="A135" s="185" t="s">
        <v>918</v>
      </c>
      <c r="B135" s="185" t="s">
        <v>940</v>
      </c>
      <c r="C135" s="218">
        <v>1</v>
      </c>
      <c r="E135" s="205" t="s">
        <v>941</v>
      </c>
      <c r="F135" s="206">
        <v>13000</v>
      </c>
      <c r="G135" s="185" t="s">
        <v>865</v>
      </c>
      <c r="H135" s="185" t="s">
        <v>477</v>
      </c>
    </row>
    <row r="136" spans="1:8" x14ac:dyDescent="0.25">
      <c r="A136" s="185" t="s">
        <v>918</v>
      </c>
      <c r="B136" s="185" t="s">
        <v>942</v>
      </c>
      <c r="C136" s="218">
        <v>1</v>
      </c>
      <c r="E136" s="205" t="s">
        <v>943</v>
      </c>
      <c r="F136" s="206">
        <v>8000</v>
      </c>
      <c r="G136" s="185" t="s">
        <v>865</v>
      </c>
      <c r="H136" s="185" t="s">
        <v>477</v>
      </c>
    </row>
    <row r="137" spans="1:8" x14ac:dyDescent="0.25">
      <c r="A137" s="185" t="s">
        <v>918</v>
      </c>
      <c r="B137" s="185" t="s">
        <v>944</v>
      </c>
      <c r="C137" s="218">
        <v>1</v>
      </c>
      <c r="E137" s="185" t="s">
        <v>708</v>
      </c>
      <c r="F137" s="216">
        <v>6000</v>
      </c>
      <c r="G137" s="185" t="s">
        <v>865</v>
      </c>
      <c r="H137" s="185" t="s">
        <v>477</v>
      </c>
    </row>
    <row r="138" spans="1:8" x14ac:dyDescent="0.25">
      <c r="A138" s="185" t="s">
        <v>918</v>
      </c>
      <c r="B138" s="185" t="s">
        <v>945</v>
      </c>
      <c r="C138" s="218">
        <v>1</v>
      </c>
      <c r="E138" s="185" t="s">
        <v>708</v>
      </c>
      <c r="F138" s="216">
        <v>250000</v>
      </c>
      <c r="G138" s="185" t="s">
        <v>865</v>
      </c>
      <c r="H138" s="185" t="s">
        <v>477</v>
      </c>
    </row>
    <row r="139" spans="1:8" x14ac:dyDescent="0.25">
      <c r="A139" s="185" t="s">
        <v>918</v>
      </c>
      <c r="B139" s="185" t="s">
        <v>946</v>
      </c>
      <c r="C139" s="218">
        <v>1</v>
      </c>
      <c r="E139" s="205" t="s">
        <v>947</v>
      </c>
      <c r="F139" s="206">
        <v>35000</v>
      </c>
      <c r="G139" s="185" t="s">
        <v>865</v>
      </c>
      <c r="H139" s="185" t="s">
        <v>477</v>
      </c>
    </row>
    <row r="140" spans="1:8" x14ac:dyDescent="0.25">
      <c r="A140" s="185" t="s">
        <v>918</v>
      </c>
      <c r="B140" s="185" t="s">
        <v>776</v>
      </c>
      <c r="C140" s="218">
        <v>1</v>
      </c>
      <c r="D140" s="219" t="s">
        <v>948</v>
      </c>
      <c r="E140" s="185" t="s">
        <v>708</v>
      </c>
      <c r="F140" s="216">
        <v>1500</v>
      </c>
      <c r="G140" s="185" t="s">
        <v>865</v>
      </c>
      <c r="H140" s="185" t="s">
        <v>477</v>
      </c>
    </row>
    <row r="141" spans="1:8" x14ac:dyDescent="0.25">
      <c r="A141" s="185" t="s">
        <v>949</v>
      </c>
      <c r="B141" s="185" t="s">
        <v>707</v>
      </c>
      <c r="C141" s="218">
        <v>1</v>
      </c>
      <c r="D141" s="219" t="s">
        <v>950</v>
      </c>
      <c r="E141" s="205" t="s">
        <v>951</v>
      </c>
      <c r="F141" s="206">
        <v>6000</v>
      </c>
      <c r="G141" s="185" t="s">
        <v>865</v>
      </c>
      <c r="H141" s="185" t="s">
        <v>477</v>
      </c>
    </row>
    <row r="142" spans="1:8" x14ac:dyDescent="0.25">
      <c r="A142" s="185" t="s">
        <v>949</v>
      </c>
      <c r="B142" s="185" t="s">
        <v>890</v>
      </c>
      <c r="C142" s="218">
        <v>1</v>
      </c>
      <c r="E142" s="205" t="s">
        <v>953</v>
      </c>
      <c r="F142" s="206">
        <v>2000</v>
      </c>
      <c r="G142" s="185" t="s">
        <v>865</v>
      </c>
      <c r="H142" s="185" t="s">
        <v>477</v>
      </c>
    </row>
    <row r="143" spans="1:8" x14ac:dyDescent="0.25">
      <c r="A143" s="185" t="s">
        <v>949</v>
      </c>
      <c r="B143" s="185" t="s">
        <v>954</v>
      </c>
      <c r="C143" s="218">
        <v>1</v>
      </c>
      <c r="E143" s="185" t="s">
        <v>708</v>
      </c>
      <c r="F143" s="216">
        <v>10000</v>
      </c>
      <c r="G143" s="185" t="s">
        <v>865</v>
      </c>
      <c r="H143" s="185" t="s">
        <v>477</v>
      </c>
    </row>
    <row r="144" spans="1:8" x14ac:dyDescent="0.25">
      <c r="A144" s="185" t="s">
        <v>949</v>
      </c>
      <c r="B144" s="185" t="s">
        <v>845</v>
      </c>
      <c r="C144" s="218">
        <v>1</v>
      </c>
      <c r="D144" s="219" t="s">
        <v>955</v>
      </c>
      <c r="E144" s="205" t="s">
        <v>956</v>
      </c>
      <c r="F144" s="206">
        <v>15000</v>
      </c>
      <c r="G144" s="185" t="s">
        <v>865</v>
      </c>
      <c r="H144" s="185" t="s">
        <v>477</v>
      </c>
    </row>
    <row r="145" spans="1:8" x14ac:dyDescent="0.25">
      <c r="A145" s="185" t="s">
        <v>949</v>
      </c>
      <c r="B145" s="185" t="s">
        <v>730</v>
      </c>
      <c r="C145" s="218">
        <v>1</v>
      </c>
      <c r="E145" s="205" t="s">
        <v>957</v>
      </c>
      <c r="F145" s="206">
        <v>3000</v>
      </c>
      <c r="G145" s="185" t="s">
        <v>865</v>
      </c>
      <c r="H145" s="185" t="s">
        <v>477</v>
      </c>
    </row>
    <row r="146" spans="1:8" x14ac:dyDescent="0.25">
      <c r="A146" s="185" t="s">
        <v>949</v>
      </c>
      <c r="B146" s="185" t="s">
        <v>958</v>
      </c>
      <c r="C146" s="218">
        <v>1</v>
      </c>
      <c r="D146" s="219">
        <v>10026138283</v>
      </c>
      <c r="E146" s="185" t="s">
        <v>708</v>
      </c>
      <c r="F146" s="216">
        <v>30000</v>
      </c>
      <c r="G146" s="185" t="s">
        <v>865</v>
      </c>
      <c r="H146" s="185" t="s">
        <v>477</v>
      </c>
    </row>
    <row r="147" spans="1:8" x14ac:dyDescent="0.25">
      <c r="A147" s="185" t="s">
        <v>959</v>
      </c>
      <c r="B147" s="185" t="s">
        <v>706</v>
      </c>
      <c r="C147" s="218">
        <v>1</v>
      </c>
      <c r="D147" s="219" t="s">
        <v>960</v>
      </c>
      <c r="E147" s="205" t="s">
        <v>961</v>
      </c>
      <c r="F147" s="206">
        <v>20000</v>
      </c>
      <c r="G147" s="185" t="s">
        <v>865</v>
      </c>
      <c r="H147" s="185" t="s">
        <v>477</v>
      </c>
    </row>
    <row r="148" spans="1:8" x14ac:dyDescent="0.25">
      <c r="A148" s="185" t="s">
        <v>959</v>
      </c>
      <c r="B148" s="185" t="s">
        <v>922</v>
      </c>
      <c r="C148" s="218">
        <v>1</v>
      </c>
      <c r="E148" s="205" t="s">
        <v>962</v>
      </c>
      <c r="F148" s="206">
        <v>10000</v>
      </c>
      <c r="G148" s="185" t="s">
        <v>865</v>
      </c>
      <c r="H148" s="185" t="s">
        <v>477</v>
      </c>
    </row>
    <row r="149" spans="1:8" x14ac:dyDescent="0.25">
      <c r="A149" s="185" t="s">
        <v>959</v>
      </c>
      <c r="B149" s="185" t="s">
        <v>919</v>
      </c>
      <c r="C149" s="218">
        <v>1</v>
      </c>
      <c r="E149" s="205" t="s">
        <v>963</v>
      </c>
      <c r="F149" s="206">
        <v>2000</v>
      </c>
      <c r="G149" s="185" t="s">
        <v>865</v>
      </c>
      <c r="H149" s="185" t="s">
        <v>477</v>
      </c>
    </row>
    <row r="150" spans="1:8" x14ac:dyDescent="0.25">
      <c r="A150" s="185" t="s">
        <v>959</v>
      </c>
      <c r="B150" s="185" t="s">
        <v>707</v>
      </c>
      <c r="C150" s="218">
        <v>1</v>
      </c>
      <c r="D150" s="219" t="s">
        <v>964</v>
      </c>
      <c r="E150" s="185" t="s">
        <v>708</v>
      </c>
      <c r="F150" s="216">
        <v>6000</v>
      </c>
      <c r="G150" s="185" t="s">
        <v>865</v>
      </c>
      <c r="H150" s="185" t="s">
        <v>477</v>
      </c>
    </row>
    <row r="151" spans="1:8" x14ac:dyDescent="0.25">
      <c r="A151" s="185" t="s">
        <v>965</v>
      </c>
      <c r="B151" s="185" t="s">
        <v>730</v>
      </c>
      <c r="C151" s="218">
        <v>1</v>
      </c>
      <c r="D151" s="219" t="s">
        <v>966</v>
      </c>
      <c r="E151" s="205" t="s">
        <v>967</v>
      </c>
      <c r="F151" s="206">
        <v>3000</v>
      </c>
      <c r="G151" s="185" t="s">
        <v>865</v>
      </c>
      <c r="H151" s="185" t="s">
        <v>477</v>
      </c>
    </row>
    <row r="152" spans="1:8" x14ac:dyDescent="0.25">
      <c r="A152" s="185" t="s">
        <v>965</v>
      </c>
      <c r="B152" s="185" t="s">
        <v>968</v>
      </c>
      <c r="C152" s="218">
        <v>1</v>
      </c>
      <c r="D152" s="219" t="s">
        <v>969</v>
      </c>
      <c r="E152" s="205" t="s">
        <v>970</v>
      </c>
      <c r="F152" s="206">
        <v>5000</v>
      </c>
      <c r="G152" s="185" t="s">
        <v>865</v>
      </c>
      <c r="H152" s="185" t="s">
        <v>477</v>
      </c>
    </row>
    <row r="153" spans="1:8" x14ac:dyDescent="0.25">
      <c r="A153" s="185" t="s">
        <v>965</v>
      </c>
      <c r="B153" s="185" t="s">
        <v>862</v>
      </c>
      <c r="C153" s="218">
        <v>1</v>
      </c>
      <c r="E153" s="185" t="s">
        <v>708</v>
      </c>
      <c r="F153" s="216">
        <v>10000</v>
      </c>
      <c r="G153" s="185" t="s">
        <v>865</v>
      </c>
      <c r="H153" s="185" t="s">
        <v>477</v>
      </c>
    </row>
    <row r="154" spans="1:8" x14ac:dyDescent="0.25">
      <c r="A154" s="185" t="s">
        <v>965</v>
      </c>
      <c r="B154" s="185" t="s">
        <v>730</v>
      </c>
      <c r="C154" s="218">
        <v>1</v>
      </c>
      <c r="D154" s="219" t="s">
        <v>971</v>
      </c>
      <c r="E154" s="205" t="s">
        <v>972</v>
      </c>
      <c r="F154" s="206">
        <v>3000</v>
      </c>
      <c r="G154" s="185" t="s">
        <v>865</v>
      </c>
      <c r="H154" s="185" t="s">
        <v>477</v>
      </c>
    </row>
    <row r="155" spans="1:8" x14ac:dyDescent="0.25">
      <c r="A155" s="185" t="s">
        <v>965</v>
      </c>
      <c r="B155" s="185" t="s">
        <v>919</v>
      </c>
      <c r="C155" s="218">
        <v>1</v>
      </c>
      <c r="E155" s="205" t="s">
        <v>973</v>
      </c>
      <c r="F155" s="206">
        <v>2000</v>
      </c>
      <c r="G155" s="185" t="s">
        <v>865</v>
      </c>
      <c r="H155" s="185" t="s">
        <v>477</v>
      </c>
    </row>
    <row r="156" spans="1:8" x14ac:dyDescent="0.25">
      <c r="A156" s="185" t="s">
        <v>965</v>
      </c>
      <c r="B156" s="185" t="s">
        <v>922</v>
      </c>
      <c r="C156" s="218">
        <v>1</v>
      </c>
      <c r="E156" s="205" t="s">
        <v>974</v>
      </c>
      <c r="F156" s="206">
        <v>6000</v>
      </c>
      <c r="G156" s="185" t="s">
        <v>865</v>
      </c>
      <c r="H156" s="185" t="s">
        <v>477</v>
      </c>
    </row>
    <row r="157" spans="1:8" x14ac:dyDescent="0.25">
      <c r="A157" s="185" t="s">
        <v>975</v>
      </c>
      <c r="B157" s="185" t="s">
        <v>942</v>
      </c>
      <c r="C157" s="218">
        <v>1</v>
      </c>
      <c r="E157" s="185" t="s">
        <v>708</v>
      </c>
      <c r="F157" s="216">
        <v>30000</v>
      </c>
      <c r="G157" s="185" t="s">
        <v>865</v>
      </c>
      <c r="H157" s="185" t="s">
        <v>477</v>
      </c>
    </row>
    <row r="158" spans="1:8" x14ac:dyDescent="0.25">
      <c r="A158" s="185" t="s">
        <v>975</v>
      </c>
      <c r="B158" s="185" t="s">
        <v>922</v>
      </c>
      <c r="C158" s="218">
        <v>1</v>
      </c>
      <c r="E158" s="205" t="s">
        <v>976</v>
      </c>
      <c r="F158" s="206">
        <v>6000</v>
      </c>
      <c r="G158" s="185" t="s">
        <v>865</v>
      </c>
      <c r="H158" s="185" t="s">
        <v>477</v>
      </c>
    </row>
    <row r="159" spans="1:8" x14ac:dyDescent="0.25">
      <c r="A159" s="185" t="s">
        <v>975</v>
      </c>
      <c r="B159" s="185" t="s">
        <v>919</v>
      </c>
      <c r="C159" s="218">
        <v>1</v>
      </c>
      <c r="E159" s="205" t="s">
        <v>977</v>
      </c>
      <c r="F159" s="206">
        <v>2000</v>
      </c>
      <c r="G159" s="185" t="s">
        <v>865</v>
      </c>
      <c r="H159" s="185" t="s">
        <v>477</v>
      </c>
    </row>
    <row r="160" spans="1:8" x14ac:dyDescent="0.25">
      <c r="A160" s="185" t="s">
        <v>975</v>
      </c>
      <c r="B160" s="185" t="s">
        <v>845</v>
      </c>
      <c r="C160" s="218">
        <v>1</v>
      </c>
      <c r="D160" s="219" t="s">
        <v>978</v>
      </c>
      <c r="E160" s="205" t="s">
        <v>979</v>
      </c>
      <c r="F160" s="206">
        <v>15000</v>
      </c>
      <c r="G160" s="185" t="s">
        <v>865</v>
      </c>
      <c r="H160" s="185" t="s">
        <v>477</v>
      </c>
    </row>
    <row r="161" spans="1:8" x14ac:dyDescent="0.25">
      <c r="A161" s="185" t="s">
        <v>975</v>
      </c>
      <c r="B161" s="185" t="s">
        <v>980</v>
      </c>
      <c r="C161" s="218">
        <v>1</v>
      </c>
      <c r="E161" s="185" t="s">
        <v>708</v>
      </c>
      <c r="F161" s="216">
        <v>40000</v>
      </c>
      <c r="G161" s="185" t="s">
        <v>865</v>
      </c>
      <c r="H161" s="185" t="s">
        <v>477</v>
      </c>
    </row>
    <row r="162" spans="1:8" x14ac:dyDescent="0.25">
      <c r="A162" s="185" t="s">
        <v>975</v>
      </c>
      <c r="B162" s="185" t="s">
        <v>730</v>
      </c>
      <c r="C162" s="218">
        <v>1</v>
      </c>
      <c r="E162" s="185" t="s">
        <v>708</v>
      </c>
      <c r="F162" s="216">
        <v>1500</v>
      </c>
      <c r="G162" s="185" t="s">
        <v>865</v>
      </c>
      <c r="H162" s="185" t="s">
        <v>477</v>
      </c>
    </row>
    <row r="163" spans="1:8" x14ac:dyDescent="0.25">
      <c r="A163" s="185" t="s">
        <v>975</v>
      </c>
      <c r="B163" s="185" t="s">
        <v>707</v>
      </c>
      <c r="C163" s="218">
        <v>1</v>
      </c>
      <c r="D163" s="219" t="s">
        <v>981</v>
      </c>
      <c r="E163" s="185" t="s">
        <v>708</v>
      </c>
      <c r="F163" s="216">
        <v>6000</v>
      </c>
      <c r="G163" s="185" t="s">
        <v>865</v>
      </c>
      <c r="H163" s="185" t="s">
        <v>477</v>
      </c>
    </row>
    <row r="164" spans="1:8" x14ac:dyDescent="0.25">
      <c r="A164" s="185" t="s">
        <v>982</v>
      </c>
      <c r="B164" s="185" t="s">
        <v>890</v>
      </c>
      <c r="C164" s="218">
        <v>1</v>
      </c>
      <c r="E164" s="205" t="s">
        <v>983</v>
      </c>
      <c r="F164" s="206">
        <v>2000</v>
      </c>
      <c r="G164" s="185" t="s">
        <v>865</v>
      </c>
      <c r="H164" s="185" t="s">
        <v>477</v>
      </c>
    </row>
    <row r="165" spans="1:8" x14ac:dyDescent="0.25">
      <c r="A165" s="185" t="s">
        <v>982</v>
      </c>
      <c r="B165" s="185" t="s">
        <v>922</v>
      </c>
      <c r="C165" s="218">
        <v>1</v>
      </c>
      <c r="E165" s="205" t="s">
        <v>984</v>
      </c>
      <c r="F165" s="206">
        <v>6000</v>
      </c>
      <c r="G165" s="185" t="s">
        <v>865</v>
      </c>
      <c r="H165" s="185" t="s">
        <v>477</v>
      </c>
    </row>
    <row r="166" spans="1:8" x14ac:dyDescent="0.25">
      <c r="A166" s="185" t="s">
        <v>982</v>
      </c>
      <c r="B166" s="185" t="s">
        <v>707</v>
      </c>
      <c r="C166" s="218">
        <v>1</v>
      </c>
      <c r="D166" s="219" t="s">
        <v>985</v>
      </c>
      <c r="E166" s="205" t="s">
        <v>986</v>
      </c>
      <c r="F166" s="206">
        <v>6000</v>
      </c>
      <c r="G166" s="185" t="s">
        <v>865</v>
      </c>
      <c r="H166" s="185" t="s">
        <v>477</v>
      </c>
    </row>
    <row r="167" spans="1:8" x14ac:dyDescent="0.25">
      <c r="A167" s="185" t="s">
        <v>982</v>
      </c>
      <c r="B167" s="185" t="s">
        <v>861</v>
      </c>
      <c r="C167" s="218">
        <v>1</v>
      </c>
      <c r="D167" s="219" t="s">
        <v>987</v>
      </c>
      <c r="E167" s="205" t="s">
        <v>988</v>
      </c>
      <c r="F167" s="206">
        <v>15000</v>
      </c>
      <c r="G167" s="185" t="s">
        <v>865</v>
      </c>
      <c r="H167" s="185" t="s">
        <v>477</v>
      </c>
    </row>
    <row r="168" spans="1:8" x14ac:dyDescent="0.25">
      <c r="A168" s="185" t="s">
        <v>982</v>
      </c>
      <c r="B168" s="185" t="s">
        <v>989</v>
      </c>
      <c r="C168" s="218">
        <v>1</v>
      </c>
      <c r="E168" s="205" t="s">
        <v>990</v>
      </c>
      <c r="F168" s="206">
        <v>320000</v>
      </c>
      <c r="G168" s="185" t="s">
        <v>865</v>
      </c>
      <c r="H168" s="185" t="s">
        <v>477</v>
      </c>
    </row>
    <row r="169" spans="1:8" x14ac:dyDescent="0.25">
      <c r="A169" s="185" t="s">
        <v>982</v>
      </c>
      <c r="B169" s="185" t="s">
        <v>991</v>
      </c>
      <c r="C169" s="218">
        <v>1</v>
      </c>
      <c r="D169" s="219" t="s">
        <v>992</v>
      </c>
      <c r="E169" s="185" t="s">
        <v>708</v>
      </c>
      <c r="F169" s="216">
        <v>471500</v>
      </c>
      <c r="G169" s="185" t="s">
        <v>865</v>
      </c>
      <c r="H169" s="185" t="s">
        <v>477</v>
      </c>
    </row>
    <row r="170" spans="1:8" x14ac:dyDescent="0.25">
      <c r="A170" s="185" t="s">
        <v>982</v>
      </c>
      <c r="B170" s="185" t="s">
        <v>706</v>
      </c>
      <c r="C170" s="218">
        <v>1</v>
      </c>
      <c r="D170" s="219" t="s">
        <v>993</v>
      </c>
      <c r="E170" s="205" t="s">
        <v>994</v>
      </c>
      <c r="F170" s="206">
        <v>20000</v>
      </c>
      <c r="G170" s="185" t="s">
        <v>865</v>
      </c>
      <c r="H170" s="185" t="s">
        <v>477</v>
      </c>
    </row>
    <row r="171" spans="1:8" x14ac:dyDescent="0.25">
      <c r="A171" s="185" t="s">
        <v>982</v>
      </c>
      <c r="B171" s="69" t="s">
        <v>2068</v>
      </c>
      <c r="C171" s="218">
        <v>1</v>
      </c>
      <c r="E171" s="185" t="s">
        <v>708</v>
      </c>
      <c r="F171" s="216">
        <v>1000</v>
      </c>
      <c r="G171" s="185" t="s">
        <v>865</v>
      </c>
      <c r="H171" s="185" t="s">
        <v>477</v>
      </c>
    </row>
    <row r="172" spans="1:8" x14ac:dyDescent="0.25">
      <c r="A172" s="185" t="s">
        <v>982</v>
      </c>
      <c r="B172" s="185" t="s">
        <v>995</v>
      </c>
      <c r="C172" s="218">
        <v>1</v>
      </c>
      <c r="E172" s="185" t="s">
        <v>708</v>
      </c>
      <c r="G172" s="185" t="s">
        <v>865</v>
      </c>
      <c r="H172" s="185" t="s">
        <v>477</v>
      </c>
    </row>
    <row r="173" spans="1:8" x14ac:dyDescent="0.25">
      <c r="A173" s="185" t="s">
        <v>982</v>
      </c>
      <c r="B173" s="185" t="s">
        <v>854</v>
      </c>
      <c r="C173" s="218">
        <v>1</v>
      </c>
      <c r="D173" s="219" t="s">
        <v>996</v>
      </c>
      <c r="E173" s="205" t="s">
        <v>997</v>
      </c>
      <c r="F173" s="206">
        <v>15000</v>
      </c>
      <c r="G173" s="185" t="s">
        <v>865</v>
      </c>
      <c r="H173" s="185" t="s">
        <v>477</v>
      </c>
    </row>
    <row r="174" spans="1:8" x14ac:dyDescent="0.25">
      <c r="A174" s="185" t="s">
        <v>982</v>
      </c>
      <c r="B174" s="185" t="s">
        <v>861</v>
      </c>
      <c r="C174" s="218">
        <v>1</v>
      </c>
      <c r="E174" s="205" t="s">
        <v>998</v>
      </c>
      <c r="F174" s="206">
        <v>15000</v>
      </c>
      <c r="G174" s="185" t="s">
        <v>865</v>
      </c>
      <c r="H174" s="185" t="s">
        <v>477</v>
      </c>
    </row>
    <row r="175" spans="1:8" x14ac:dyDescent="0.25">
      <c r="A175" s="185" t="s">
        <v>982</v>
      </c>
      <c r="B175" s="185" t="s">
        <v>999</v>
      </c>
      <c r="C175" s="218">
        <v>1</v>
      </c>
      <c r="E175" s="205" t="s">
        <v>1000</v>
      </c>
      <c r="F175" s="206">
        <v>1500</v>
      </c>
      <c r="G175" s="185" t="s">
        <v>865</v>
      </c>
      <c r="H175" s="185" t="s">
        <v>477</v>
      </c>
    </row>
    <row r="176" spans="1:8" x14ac:dyDescent="0.25">
      <c r="A176" s="185" t="s">
        <v>726</v>
      </c>
      <c r="B176" s="185" t="s">
        <v>906</v>
      </c>
      <c r="C176" s="218">
        <v>1</v>
      </c>
      <c r="E176" s="205" t="s">
        <v>1001</v>
      </c>
      <c r="F176" s="206">
        <v>3000</v>
      </c>
      <c r="G176" s="185" t="s">
        <v>705</v>
      </c>
      <c r="H176" s="185" t="s">
        <v>477</v>
      </c>
    </row>
    <row r="177" spans="1:8" x14ac:dyDescent="0.25">
      <c r="A177" s="185" t="s">
        <v>726</v>
      </c>
      <c r="B177" s="185" t="s">
        <v>1002</v>
      </c>
      <c r="C177" s="218">
        <v>1</v>
      </c>
      <c r="E177" s="205" t="s">
        <v>1003</v>
      </c>
      <c r="F177" s="206">
        <v>15000</v>
      </c>
      <c r="G177" s="185" t="s">
        <v>705</v>
      </c>
      <c r="H177" s="185" t="s">
        <v>477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DB41-53E9-4172-942B-B224D994DEC9}">
  <dimension ref="A1:H21"/>
  <sheetViews>
    <sheetView workbookViewId="0">
      <selection activeCell="H1" sqref="H1:H1048576"/>
    </sheetView>
  </sheetViews>
  <sheetFormatPr defaultRowHeight="15" x14ac:dyDescent="0.25"/>
  <cols>
    <col min="1" max="1" width="21.42578125" style="180" customWidth="1"/>
    <col min="2" max="2" width="25.5703125" style="180" bestFit="1" customWidth="1"/>
    <col min="3" max="3" width="6.42578125" style="180" customWidth="1"/>
    <col min="4" max="4" width="13.85546875" customWidth="1"/>
    <col min="5" max="5" width="10.42578125" style="180" customWidth="1"/>
    <col min="6" max="6" width="11.42578125" style="200" bestFit="1" customWidth="1"/>
    <col min="7" max="7" width="16.42578125" style="180" customWidth="1"/>
    <col min="8" max="8" width="18.42578125" style="180" customWidth="1"/>
  </cols>
  <sheetData>
    <row r="1" spans="1:8" s="186" customFormat="1" ht="14.25" x14ac:dyDescent="0.2">
      <c r="A1" s="186" t="s">
        <v>1004</v>
      </c>
      <c r="B1" s="186" t="s">
        <v>475</v>
      </c>
      <c r="C1" s="186" t="s">
        <v>472</v>
      </c>
      <c r="D1" s="186" t="s">
        <v>476</v>
      </c>
      <c r="E1" s="186" t="s">
        <v>1005</v>
      </c>
      <c r="F1" s="197" t="s">
        <v>691</v>
      </c>
      <c r="G1" s="186" t="s">
        <v>150</v>
      </c>
      <c r="H1" s="186" t="s">
        <v>703</v>
      </c>
    </row>
    <row r="2" spans="1:8" x14ac:dyDescent="0.25">
      <c r="A2" s="180" t="s">
        <v>965</v>
      </c>
      <c r="B2" s="180" t="s">
        <v>1006</v>
      </c>
      <c r="C2" s="180">
        <v>1</v>
      </c>
      <c r="E2" s="182" t="s">
        <v>1007</v>
      </c>
      <c r="F2" s="206">
        <v>6000</v>
      </c>
      <c r="G2" s="180" t="s">
        <v>865</v>
      </c>
      <c r="H2" s="180" t="s">
        <v>477</v>
      </c>
    </row>
    <row r="3" spans="1:8" x14ac:dyDescent="0.25">
      <c r="A3" s="180" t="s">
        <v>965</v>
      </c>
      <c r="B3" s="180" t="s">
        <v>946</v>
      </c>
      <c r="C3" s="180">
        <v>1</v>
      </c>
      <c r="E3" s="182" t="s">
        <v>1008</v>
      </c>
      <c r="F3" s="198">
        <v>110000</v>
      </c>
      <c r="G3" s="180" t="s">
        <v>865</v>
      </c>
      <c r="H3" s="180" t="s">
        <v>477</v>
      </c>
    </row>
    <row r="4" spans="1:8" x14ac:dyDescent="0.25">
      <c r="A4" s="180" t="s">
        <v>965</v>
      </c>
      <c r="B4" s="180" t="s">
        <v>1009</v>
      </c>
      <c r="C4" s="180">
        <v>1</v>
      </c>
      <c r="E4" s="182" t="s">
        <v>1010</v>
      </c>
      <c r="F4" s="198">
        <v>12000</v>
      </c>
      <c r="G4" s="180" t="s">
        <v>865</v>
      </c>
      <c r="H4" s="180" t="s">
        <v>477</v>
      </c>
    </row>
    <row r="5" spans="1:8" x14ac:dyDescent="0.25">
      <c r="A5" s="180" t="s">
        <v>965</v>
      </c>
      <c r="B5" s="180" t="s">
        <v>1011</v>
      </c>
      <c r="C5" s="180">
        <v>1</v>
      </c>
      <c r="E5" s="182" t="s">
        <v>1012</v>
      </c>
      <c r="F5" s="198">
        <v>63640</v>
      </c>
      <c r="G5" s="180" t="s">
        <v>865</v>
      </c>
      <c r="H5" s="180" t="s">
        <v>477</v>
      </c>
    </row>
    <row r="6" spans="1:8" x14ac:dyDescent="0.25">
      <c r="A6" s="180" t="s">
        <v>965</v>
      </c>
      <c r="B6" s="180" t="s">
        <v>1013</v>
      </c>
      <c r="C6" s="180">
        <v>1</v>
      </c>
      <c r="E6" s="182" t="s">
        <v>1014</v>
      </c>
      <c r="F6" s="198">
        <v>17800</v>
      </c>
      <c r="G6" s="180" t="s">
        <v>865</v>
      </c>
      <c r="H6" s="180" t="s">
        <v>477</v>
      </c>
    </row>
    <row r="7" spans="1:8" x14ac:dyDescent="0.25">
      <c r="A7" s="180" t="s">
        <v>965</v>
      </c>
      <c r="B7" s="180" t="s">
        <v>1015</v>
      </c>
      <c r="C7" s="180">
        <v>1</v>
      </c>
      <c r="E7" s="182" t="s">
        <v>1016</v>
      </c>
      <c r="F7" s="198">
        <v>3200</v>
      </c>
      <c r="G7" s="180" t="s">
        <v>865</v>
      </c>
      <c r="H7" s="180" t="s">
        <v>477</v>
      </c>
    </row>
    <row r="8" spans="1:8" x14ac:dyDescent="0.25">
      <c r="A8" s="180" t="s">
        <v>965</v>
      </c>
      <c r="B8" s="180" t="s">
        <v>1009</v>
      </c>
      <c r="C8" s="180">
        <v>1</v>
      </c>
      <c r="E8" s="182" t="s">
        <v>1017</v>
      </c>
      <c r="F8" s="198">
        <v>12000</v>
      </c>
      <c r="G8" s="180" t="s">
        <v>865</v>
      </c>
      <c r="H8" s="180" t="s">
        <v>477</v>
      </c>
    </row>
    <row r="9" spans="1:8" x14ac:dyDescent="0.25">
      <c r="A9" s="180" t="s">
        <v>965</v>
      </c>
      <c r="B9" s="180" t="s">
        <v>1009</v>
      </c>
      <c r="C9" s="180">
        <v>1</v>
      </c>
      <c r="E9" s="182" t="s">
        <v>1018</v>
      </c>
      <c r="F9" s="198">
        <v>12000</v>
      </c>
      <c r="G9" s="180" t="s">
        <v>865</v>
      </c>
      <c r="H9" s="180" t="s">
        <v>477</v>
      </c>
    </row>
    <row r="10" spans="1:8" x14ac:dyDescent="0.25">
      <c r="A10" s="180" t="s">
        <v>965</v>
      </c>
      <c r="B10" s="180" t="s">
        <v>1019</v>
      </c>
      <c r="C10" s="180">
        <v>1</v>
      </c>
      <c r="E10" s="182" t="s">
        <v>1020</v>
      </c>
      <c r="F10" s="198">
        <v>32750</v>
      </c>
      <c r="G10" s="180" t="s">
        <v>865</v>
      </c>
      <c r="H10" s="180" t="s">
        <v>477</v>
      </c>
    </row>
    <row r="11" spans="1:8" x14ac:dyDescent="0.25">
      <c r="A11" s="180" t="s">
        <v>965</v>
      </c>
      <c r="B11" s="180" t="s">
        <v>1021</v>
      </c>
      <c r="C11" s="180">
        <v>1</v>
      </c>
      <c r="E11" s="182" t="s">
        <v>1022</v>
      </c>
      <c r="F11" s="206">
        <v>25000</v>
      </c>
      <c r="G11" s="180" t="s">
        <v>865</v>
      </c>
      <c r="H11" s="180" t="s">
        <v>477</v>
      </c>
    </row>
    <row r="12" spans="1:8" x14ac:dyDescent="0.25">
      <c r="A12" s="180" t="s">
        <v>965</v>
      </c>
      <c r="B12" s="180" t="s">
        <v>1023</v>
      </c>
      <c r="C12" s="180">
        <v>1</v>
      </c>
      <c r="E12" s="182" t="s">
        <v>1024</v>
      </c>
      <c r="F12" s="198">
        <v>29900</v>
      </c>
      <c r="G12" s="180" t="s">
        <v>865</v>
      </c>
      <c r="H12" s="180" t="s">
        <v>477</v>
      </c>
    </row>
    <row r="13" spans="1:8" x14ac:dyDescent="0.25">
      <c r="A13" s="180" t="s">
        <v>965</v>
      </c>
      <c r="B13" s="180" t="s">
        <v>1025</v>
      </c>
      <c r="C13" s="180">
        <v>1</v>
      </c>
      <c r="E13" s="182" t="s">
        <v>1026</v>
      </c>
      <c r="F13" s="198">
        <v>2900</v>
      </c>
      <c r="G13" s="180" t="s">
        <v>865</v>
      </c>
      <c r="H13" s="180" t="s">
        <v>477</v>
      </c>
    </row>
    <row r="14" spans="1:8" x14ac:dyDescent="0.25">
      <c r="A14" s="180" t="s">
        <v>965</v>
      </c>
      <c r="B14" s="180" t="s">
        <v>1025</v>
      </c>
      <c r="C14" s="180">
        <v>1</v>
      </c>
      <c r="E14" s="182" t="s">
        <v>1027</v>
      </c>
      <c r="F14" s="198">
        <v>2900</v>
      </c>
      <c r="G14" s="180" t="s">
        <v>865</v>
      </c>
      <c r="H14" s="180" t="s">
        <v>477</v>
      </c>
    </row>
    <row r="15" spans="1:8" x14ac:dyDescent="0.25">
      <c r="A15" s="180" t="s">
        <v>965</v>
      </c>
      <c r="B15" s="180" t="s">
        <v>1028</v>
      </c>
      <c r="C15" s="180">
        <v>1</v>
      </c>
      <c r="E15" s="182" t="s">
        <v>1029</v>
      </c>
      <c r="F15" s="198">
        <v>8300</v>
      </c>
      <c r="G15" s="180" t="s">
        <v>865</v>
      </c>
      <c r="H15" s="180" t="s">
        <v>477</v>
      </c>
    </row>
    <row r="16" spans="1:8" x14ac:dyDescent="0.25">
      <c r="A16" s="180" t="s">
        <v>965</v>
      </c>
      <c r="B16" s="180" t="s">
        <v>1030</v>
      </c>
      <c r="C16" s="180">
        <v>1</v>
      </c>
      <c r="E16" s="182" t="s">
        <v>1031</v>
      </c>
      <c r="F16" s="198">
        <v>4600</v>
      </c>
      <c r="G16" s="180" t="s">
        <v>865</v>
      </c>
      <c r="H16" s="180" t="s">
        <v>477</v>
      </c>
    </row>
    <row r="17" spans="1:8" x14ac:dyDescent="0.25">
      <c r="A17" s="180" t="s">
        <v>965</v>
      </c>
      <c r="B17" s="180" t="s">
        <v>1032</v>
      </c>
      <c r="C17" s="180">
        <v>1</v>
      </c>
      <c r="E17" s="185" t="s">
        <v>708</v>
      </c>
      <c r="F17" s="200">
        <v>15450</v>
      </c>
      <c r="G17" s="180" t="s">
        <v>865</v>
      </c>
      <c r="H17" s="180" t="s">
        <v>477</v>
      </c>
    </row>
    <row r="18" spans="1:8" x14ac:dyDescent="0.25">
      <c r="A18" s="180" t="s">
        <v>965</v>
      </c>
      <c r="B18" s="180" t="s">
        <v>1033</v>
      </c>
      <c r="C18" s="180">
        <v>1</v>
      </c>
      <c r="E18" s="185" t="s">
        <v>708</v>
      </c>
      <c r="F18" s="200">
        <v>10450</v>
      </c>
      <c r="G18" s="180" t="s">
        <v>865</v>
      </c>
      <c r="H18" s="180" t="s">
        <v>477</v>
      </c>
    </row>
    <row r="19" spans="1:8" x14ac:dyDescent="0.25">
      <c r="A19" s="180" t="s">
        <v>965</v>
      </c>
      <c r="B19" s="180" t="s">
        <v>1034</v>
      </c>
      <c r="C19" s="180">
        <v>1</v>
      </c>
      <c r="E19" s="182" t="s">
        <v>1035</v>
      </c>
      <c r="F19" s="198">
        <v>4700</v>
      </c>
      <c r="G19" s="180" t="s">
        <v>865</v>
      </c>
      <c r="H19" s="180" t="s">
        <v>477</v>
      </c>
    </row>
    <row r="20" spans="1:8" x14ac:dyDescent="0.25">
      <c r="A20" s="180" t="s">
        <v>965</v>
      </c>
      <c r="B20" s="180" t="s">
        <v>1036</v>
      </c>
      <c r="C20" s="180">
        <v>1</v>
      </c>
      <c r="E20" s="182" t="s">
        <v>1037</v>
      </c>
      <c r="F20" s="198">
        <v>12000</v>
      </c>
      <c r="G20" s="180" t="s">
        <v>865</v>
      </c>
      <c r="H20" s="180" t="s">
        <v>477</v>
      </c>
    </row>
    <row r="21" spans="1:8" x14ac:dyDescent="0.25">
      <c r="A21" s="180" t="s">
        <v>965</v>
      </c>
      <c r="B21" s="180" t="s">
        <v>1038</v>
      </c>
      <c r="C21" s="180">
        <v>1</v>
      </c>
      <c r="E21" s="182" t="s">
        <v>1039</v>
      </c>
      <c r="F21" s="198">
        <v>15950</v>
      </c>
      <c r="G21" s="180" t="s">
        <v>865</v>
      </c>
      <c r="H21" s="180" t="s">
        <v>477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B6BB-584B-4642-BB47-6E3D2B2FD7CC}">
  <dimension ref="A1:H958"/>
  <sheetViews>
    <sheetView workbookViewId="0">
      <selection activeCell="H951" sqref="H951"/>
    </sheetView>
  </sheetViews>
  <sheetFormatPr defaultRowHeight="15" x14ac:dyDescent="0.25"/>
  <cols>
    <col min="1" max="1" width="25" style="180" customWidth="1"/>
    <col min="2" max="2" width="38.85546875" style="180" bestFit="1" customWidth="1"/>
    <col min="3" max="3" width="30.85546875" style="189" bestFit="1" customWidth="1"/>
    <col min="4" max="4" width="8.5703125" style="190" customWidth="1"/>
    <col min="5" max="5" width="18.42578125" customWidth="1"/>
    <col min="6" max="6" width="18.42578125" style="180" customWidth="1"/>
    <col min="7" max="7" width="18.42578125" style="200" customWidth="1"/>
    <col min="8" max="8" width="19.140625" style="180" customWidth="1"/>
  </cols>
  <sheetData>
    <row r="1" spans="1:8" x14ac:dyDescent="0.25">
      <c r="A1" s="186" t="s">
        <v>150</v>
      </c>
      <c r="B1" s="186" t="s">
        <v>701</v>
      </c>
      <c r="C1" s="187"/>
      <c r="D1" s="188" t="s">
        <v>472</v>
      </c>
      <c r="E1" s="186" t="s">
        <v>1040</v>
      </c>
      <c r="F1" s="186" t="s">
        <v>1041</v>
      </c>
      <c r="G1" s="197" t="s">
        <v>691</v>
      </c>
      <c r="H1" s="186" t="s">
        <v>703</v>
      </c>
    </row>
    <row r="2" spans="1:8" x14ac:dyDescent="0.25">
      <c r="A2" s="180" t="s">
        <v>1589</v>
      </c>
      <c r="B2" s="180" t="s">
        <v>705</v>
      </c>
      <c r="C2" s="194" t="s">
        <v>1283</v>
      </c>
      <c r="D2" s="191">
        <v>1</v>
      </c>
      <c r="F2" s="193" t="s">
        <v>1588</v>
      </c>
      <c r="G2" s="199">
        <v>6000</v>
      </c>
      <c r="H2" s="180" t="s">
        <v>477</v>
      </c>
    </row>
    <row r="3" spans="1:8" x14ac:dyDescent="0.25">
      <c r="A3" s="180" t="s">
        <v>1589</v>
      </c>
      <c r="B3" s="180" t="s">
        <v>705</v>
      </c>
      <c r="C3" s="194" t="s">
        <v>1590</v>
      </c>
      <c r="D3" s="191">
        <v>1</v>
      </c>
      <c r="F3" s="193" t="s">
        <v>1591</v>
      </c>
      <c r="G3" s="199">
        <v>6000</v>
      </c>
      <c r="H3" s="180" t="s">
        <v>477</v>
      </c>
    </row>
    <row r="4" spans="1:8" x14ac:dyDescent="0.25">
      <c r="A4" s="180" t="s">
        <v>1589</v>
      </c>
      <c r="B4" s="180" t="s">
        <v>705</v>
      </c>
      <c r="C4" s="194" t="s">
        <v>1592</v>
      </c>
      <c r="D4" s="191">
        <v>1</v>
      </c>
      <c r="F4" s="193" t="s">
        <v>1593</v>
      </c>
      <c r="G4" s="199">
        <v>1500</v>
      </c>
      <c r="H4" s="180" t="s">
        <v>477</v>
      </c>
    </row>
    <row r="5" spans="1:8" x14ac:dyDescent="0.25">
      <c r="A5" s="180" t="s">
        <v>1589</v>
      </c>
      <c r="B5" s="180" t="s">
        <v>705</v>
      </c>
      <c r="C5" s="194" t="s">
        <v>1594</v>
      </c>
      <c r="D5" s="191">
        <v>1</v>
      </c>
      <c r="F5" s="193" t="s">
        <v>1595</v>
      </c>
      <c r="G5" s="199">
        <v>1500</v>
      </c>
      <c r="H5" s="180" t="s">
        <v>477</v>
      </c>
    </row>
    <row r="6" spans="1:8" x14ac:dyDescent="0.25">
      <c r="A6" s="180" t="s">
        <v>1589</v>
      </c>
      <c r="B6" s="180" t="s">
        <v>705</v>
      </c>
      <c r="C6" s="194" t="s">
        <v>1596</v>
      </c>
      <c r="D6" s="191">
        <v>1</v>
      </c>
      <c r="F6" s="193" t="s">
        <v>1597</v>
      </c>
      <c r="G6" s="199">
        <v>200</v>
      </c>
      <c r="H6" s="180" t="s">
        <v>477</v>
      </c>
    </row>
    <row r="7" spans="1:8" x14ac:dyDescent="0.25">
      <c r="A7" s="180" t="s">
        <v>1589</v>
      </c>
      <c r="B7" s="180" t="s">
        <v>705</v>
      </c>
      <c r="C7" s="194" t="s">
        <v>1598</v>
      </c>
      <c r="D7" s="191">
        <v>1</v>
      </c>
      <c r="F7" s="193" t="s">
        <v>1599</v>
      </c>
      <c r="G7" s="199">
        <v>200</v>
      </c>
      <c r="H7" s="180" t="s">
        <v>477</v>
      </c>
    </row>
    <row r="8" spans="1:8" x14ac:dyDescent="0.25">
      <c r="A8" s="180" t="s">
        <v>1589</v>
      </c>
      <c r="B8" s="180" t="s">
        <v>705</v>
      </c>
      <c r="C8" s="194" t="s">
        <v>1600</v>
      </c>
      <c r="D8" s="191">
        <v>1</v>
      </c>
      <c r="F8" s="193" t="s">
        <v>1601</v>
      </c>
      <c r="G8" s="199">
        <v>1500</v>
      </c>
      <c r="H8" s="180" t="s">
        <v>477</v>
      </c>
    </row>
    <row r="9" spans="1:8" x14ac:dyDescent="0.25">
      <c r="A9" s="180" t="s">
        <v>1589</v>
      </c>
      <c r="B9" s="180" t="s">
        <v>705</v>
      </c>
      <c r="C9" s="194" t="s">
        <v>1602</v>
      </c>
      <c r="D9" s="191">
        <v>1</v>
      </c>
      <c r="F9" s="193" t="s">
        <v>1603</v>
      </c>
      <c r="G9" s="199">
        <v>1500</v>
      </c>
      <c r="H9" s="180" t="s">
        <v>477</v>
      </c>
    </row>
    <row r="10" spans="1:8" x14ac:dyDescent="0.25">
      <c r="A10" s="180" t="s">
        <v>1589</v>
      </c>
      <c r="B10" s="180" t="s">
        <v>705</v>
      </c>
      <c r="C10" s="194" t="s">
        <v>1293</v>
      </c>
      <c r="D10" s="191">
        <v>1</v>
      </c>
      <c r="F10" s="193" t="s">
        <v>1604</v>
      </c>
      <c r="G10" s="199">
        <v>4000</v>
      </c>
      <c r="H10" s="180" t="s">
        <v>477</v>
      </c>
    </row>
    <row r="11" spans="1:8" x14ac:dyDescent="0.25">
      <c r="A11" s="180" t="s">
        <v>1589</v>
      </c>
      <c r="B11" s="180" t="s">
        <v>705</v>
      </c>
      <c r="C11" s="194" t="s">
        <v>1600</v>
      </c>
      <c r="D11" s="191">
        <v>1</v>
      </c>
      <c r="F11" s="193" t="s">
        <v>1605</v>
      </c>
      <c r="G11" s="199">
        <v>1500</v>
      </c>
      <c r="H11" s="180" t="s">
        <v>477</v>
      </c>
    </row>
    <row r="12" spans="1:8" x14ac:dyDescent="0.25">
      <c r="A12" s="180" t="s">
        <v>1589</v>
      </c>
      <c r="B12" s="180" t="s">
        <v>705</v>
      </c>
      <c r="C12" s="194" t="s">
        <v>1606</v>
      </c>
      <c r="D12" s="191">
        <v>1</v>
      </c>
      <c r="F12" s="193" t="s">
        <v>1607</v>
      </c>
      <c r="G12" s="199">
        <v>10000</v>
      </c>
      <c r="H12" s="180" t="s">
        <v>477</v>
      </c>
    </row>
    <row r="13" spans="1:8" x14ac:dyDescent="0.25">
      <c r="A13" s="180" t="s">
        <v>1589</v>
      </c>
      <c r="B13" s="180" t="s">
        <v>705</v>
      </c>
      <c r="C13" s="194" t="s">
        <v>2035</v>
      </c>
      <c r="D13" s="191">
        <v>1</v>
      </c>
      <c r="F13" s="182" t="s">
        <v>2036</v>
      </c>
      <c r="G13" s="198">
        <v>1000</v>
      </c>
      <c r="H13" s="180" t="s">
        <v>477</v>
      </c>
    </row>
    <row r="14" spans="1:8" x14ac:dyDescent="0.25">
      <c r="A14" s="180" t="s">
        <v>1589</v>
      </c>
      <c r="B14" s="180" t="s">
        <v>705</v>
      </c>
      <c r="C14" s="194" t="s">
        <v>2035</v>
      </c>
      <c r="D14" s="191">
        <v>1</v>
      </c>
      <c r="F14" s="182" t="s">
        <v>2037</v>
      </c>
      <c r="G14" s="198">
        <v>1000</v>
      </c>
      <c r="H14" s="180" t="s">
        <v>477</v>
      </c>
    </row>
    <row r="15" spans="1:8" x14ac:dyDescent="0.25">
      <c r="A15" s="180" t="s">
        <v>1589</v>
      </c>
      <c r="B15" s="180" t="s">
        <v>705</v>
      </c>
      <c r="C15" s="194" t="s">
        <v>2035</v>
      </c>
      <c r="D15" s="191">
        <v>1</v>
      </c>
      <c r="F15" s="182" t="s">
        <v>2038</v>
      </c>
      <c r="G15" s="198">
        <v>1000</v>
      </c>
      <c r="H15" s="180" t="s">
        <v>477</v>
      </c>
    </row>
    <row r="16" spans="1:8" x14ac:dyDescent="0.25">
      <c r="A16" s="180" t="s">
        <v>1589</v>
      </c>
      <c r="B16" s="180" t="s">
        <v>705</v>
      </c>
      <c r="C16" s="194" t="s">
        <v>2035</v>
      </c>
      <c r="D16" s="191">
        <v>1</v>
      </c>
      <c r="F16" s="182" t="s">
        <v>2039</v>
      </c>
      <c r="G16" s="198">
        <v>1000</v>
      </c>
      <c r="H16" s="180" t="s">
        <v>477</v>
      </c>
    </row>
    <row r="17" spans="1:8" x14ac:dyDescent="0.25">
      <c r="A17" s="180" t="s">
        <v>1589</v>
      </c>
      <c r="B17" s="180" t="s">
        <v>705</v>
      </c>
      <c r="C17" s="194" t="s">
        <v>2035</v>
      </c>
      <c r="D17" s="191">
        <v>1</v>
      </c>
      <c r="F17" s="182" t="s">
        <v>2040</v>
      </c>
      <c r="G17" s="198">
        <v>1000</v>
      </c>
      <c r="H17" s="180" t="s">
        <v>477</v>
      </c>
    </row>
    <row r="18" spans="1:8" x14ac:dyDescent="0.25">
      <c r="A18" s="180" t="s">
        <v>1589</v>
      </c>
      <c r="B18" s="180" t="s">
        <v>705</v>
      </c>
      <c r="C18" s="194" t="s">
        <v>2035</v>
      </c>
      <c r="D18" s="191">
        <v>1</v>
      </c>
      <c r="F18" s="182" t="s">
        <v>2041</v>
      </c>
      <c r="G18" s="198">
        <v>1000</v>
      </c>
      <c r="H18" s="180" t="s">
        <v>477</v>
      </c>
    </row>
    <row r="19" spans="1:8" x14ac:dyDescent="0.25">
      <c r="A19" s="180" t="s">
        <v>1589</v>
      </c>
      <c r="B19" s="180" t="s">
        <v>705</v>
      </c>
      <c r="C19" s="194" t="s">
        <v>2035</v>
      </c>
      <c r="D19" s="191">
        <v>1</v>
      </c>
      <c r="F19" s="182" t="s">
        <v>2042</v>
      </c>
      <c r="G19" s="198">
        <v>1000</v>
      </c>
      <c r="H19" s="180" t="s">
        <v>477</v>
      </c>
    </row>
    <row r="20" spans="1:8" x14ac:dyDescent="0.25">
      <c r="A20" s="180" t="s">
        <v>1589</v>
      </c>
      <c r="B20" s="180" t="s">
        <v>705</v>
      </c>
      <c r="C20" s="194" t="s">
        <v>2035</v>
      </c>
      <c r="D20" s="191">
        <v>1</v>
      </c>
      <c r="F20" s="182" t="s">
        <v>2043</v>
      </c>
      <c r="G20" s="198">
        <v>1000</v>
      </c>
      <c r="H20" s="180" t="s">
        <v>477</v>
      </c>
    </row>
    <row r="21" spans="1:8" x14ac:dyDescent="0.25">
      <c r="A21" s="180" t="s">
        <v>1589</v>
      </c>
      <c r="B21" s="180" t="s">
        <v>705</v>
      </c>
      <c r="C21" s="194" t="s">
        <v>2044</v>
      </c>
      <c r="D21" s="191">
        <v>1</v>
      </c>
      <c r="F21" s="182" t="s">
        <v>2045</v>
      </c>
      <c r="G21" s="198">
        <v>1000</v>
      </c>
      <c r="H21" s="180" t="s">
        <v>477</v>
      </c>
    </row>
    <row r="22" spans="1:8" x14ac:dyDescent="0.25">
      <c r="A22" s="180" t="s">
        <v>1589</v>
      </c>
      <c r="B22" s="180" t="s">
        <v>705</v>
      </c>
      <c r="C22" s="194" t="s">
        <v>2044</v>
      </c>
      <c r="D22" s="191">
        <v>1</v>
      </c>
      <c r="F22" s="182" t="s">
        <v>2046</v>
      </c>
      <c r="G22" s="198">
        <v>1000</v>
      </c>
      <c r="H22" s="180" t="s">
        <v>477</v>
      </c>
    </row>
    <row r="23" spans="1:8" x14ac:dyDescent="0.25">
      <c r="A23" s="180" t="s">
        <v>1589</v>
      </c>
      <c r="B23" s="180" t="s">
        <v>705</v>
      </c>
      <c r="C23" s="194" t="s">
        <v>2044</v>
      </c>
      <c r="D23" s="191">
        <v>1</v>
      </c>
      <c r="F23" s="182" t="s">
        <v>2047</v>
      </c>
      <c r="G23" s="198">
        <v>1000</v>
      </c>
      <c r="H23" s="180" t="s">
        <v>477</v>
      </c>
    </row>
    <row r="24" spans="1:8" x14ac:dyDescent="0.25">
      <c r="A24" s="180" t="s">
        <v>1589</v>
      </c>
      <c r="B24" s="180" t="s">
        <v>705</v>
      </c>
      <c r="C24" s="194" t="s">
        <v>2044</v>
      </c>
      <c r="D24" s="191">
        <v>1</v>
      </c>
      <c r="F24" s="182" t="s">
        <v>2048</v>
      </c>
      <c r="G24" s="198">
        <v>1000</v>
      </c>
      <c r="H24" s="180" t="s">
        <v>477</v>
      </c>
    </row>
    <row r="25" spans="1:8" x14ac:dyDescent="0.25">
      <c r="A25" s="180" t="s">
        <v>1589</v>
      </c>
      <c r="B25" s="180" t="s">
        <v>705</v>
      </c>
      <c r="C25" s="194" t="s">
        <v>2044</v>
      </c>
      <c r="D25" s="191">
        <v>1</v>
      </c>
      <c r="F25" s="182" t="s">
        <v>2049</v>
      </c>
      <c r="G25" s="198">
        <v>1000</v>
      </c>
      <c r="H25" s="180" t="s">
        <v>477</v>
      </c>
    </row>
    <row r="26" spans="1:8" x14ac:dyDescent="0.25">
      <c r="A26" s="180" t="s">
        <v>1589</v>
      </c>
      <c r="B26" s="180" t="s">
        <v>705</v>
      </c>
      <c r="C26" s="194" t="s">
        <v>2044</v>
      </c>
      <c r="D26" s="191">
        <v>1</v>
      </c>
      <c r="F26" s="182" t="s">
        <v>2050</v>
      </c>
      <c r="G26" s="198">
        <v>1000</v>
      </c>
      <c r="H26" s="180" t="s">
        <v>477</v>
      </c>
    </row>
    <row r="27" spans="1:8" x14ac:dyDescent="0.25">
      <c r="A27" s="180" t="s">
        <v>1589</v>
      </c>
      <c r="B27" s="180" t="s">
        <v>705</v>
      </c>
      <c r="C27" s="194" t="s">
        <v>2044</v>
      </c>
      <c r="D27" s="191">
        <v>1</v>
      </c>
      <c r="F27" s="182" t="s">
        <v>2051</v>
      </c>
      <c r="G27" s="198">
        <v>1000</v>
      </c>
      <c r="H27" s="180" t="s">
        <v>477</v>
      </c>
    </row>
    <row r="28" spans="1:8" x14ac:dyDescent="0.25">
      <c r="A28" s="180" t="s">
        <v>1589</v>
      </c>
      <c r="B28" s="180" t="s">
        <v>705</v>
      </c>
      <c r="C28" s="194" t="s">
        <v>2052</v>
      </c>
      <c r="D28" s="191">
        <v>1</v>
      </c>
      <c r="F28" s="182" t="s">
        <v>2053</v>
      </c>
      <c r="G28" s="198">
        <v>15000</v>
      </c>
      <c r="H28" s="180" t="s">
        <v>477</v>
      </c>
    </row>
    <row r="29" spans="1:8" x14ac:dyDescent="0.25">
      <c r="A29" s="180" t="s">
        <v>1589</v>
      </c>
      <c r="B29" s="180" t="s">
        <v>705</v>
      </c>
      <c r="C29" s="194" t="s">
        <v>1590</v>
      </c>
      <c r="D29" s="191">
        <v>1</v>
      </c>
      <c r="F29" s="182" t="s">
        <v>2054</v>
      </c>
      <c r="G29" s="198">
        <v>15000</v>
      </c>
      <c r="H29" s="180" t="s">
        <v>477</v>
      </c>
    </row>
    <row r="30" spans="1:8" x14ac:dyDescent="0.25">
      <c r="A30" s="180" t="s">
        <v>1589</v>
      </c>
      <c r="B30" s="180" t="s">
        <v>705</v>
      </c>
      <c r="C30" s="194" t="s">
        <v>1590</v>
      </c>
      <c r="D30" s="191">
        <v>1</v>
      </c>
      <c r="F30" s="182" t="s">
        <v>2055</v>
      </c>
      <c r="G30" s="198">
        <v>15000</v>
      </c>
      <c r="H30" s="180" t="s">
        <v>477</v>
      </c>
    </row>
    <row r="31" spans="1:8" x14ac:dyDescent="0.25">
      <c r="A31" s="180" t="s">
        <v>1589</v>
      </c>
      <c r="B31" s="180" t="s">
        <v>705</v>
      </c>
      <c r="C31" s="194" t="s">
        <v>1590</v>
      </c>
      <c r="D31" s="191">
        <v>1</v>
      </c>
      <c r="F31" s="182" t="s">
        <v>2056</v>
      </c>
      <c r="G31" s="198">
        <v>15000</v>
      </c>
      <c r="H31" s="180" t="s">
        <v>477</v>
      </c>
    </row>
    <row r="32" spans="1:8" x14ac:dyDescent="0.25">
      <c r="A32" s="194" t="s">
        <v>857</v>
      </c>
      <c r="B32" s="180" t="s">
        <v>853</v>
      </c>
      <c r="C32" s="189" t="s">
        <v>1342</v>
      </c>
      <c r="D32" s="191">
        <v>1</v>
      </c>
      <c r="F32" s="205" t="s">
        <v>708</v>
      </c>
      <c r="G32" s="198">
        <v>8000</v>
      </c>
      <c r="H32" s="180" t="s">
        <v>477</v>
      </c>
    </row>
    <row r="33" spans="1:8" x14ac:dyDescent="0.25">
      <c r="A33" s="194" t="s">
        <v>857</v>
      </c>
      <c r="B33" s="180" t="s">
        <v>853</v>
      </c>
      <c r="C33" s="189" t="s">
        <v>1342</v>
      </c>
      <c r="D33" s="191">
        <v>1</v>
      </c>
      <c r="F33" s="205" t="s">
        <v>708</v>
      </c>
      <c r="G33" s="198">
        <v>8000</v>
      </c>
      <c r="H33" s="180" t="s">
        <v>477</v>
      </c>
    </row>
    <row r="34" spans="1:8" x14ac:dyDescent="0.25">
      <c r="A34" s="194" t="s">
        <v>857</v>
      </c>
      <c r="B34" s="180" t="s">
        <v>853</v>
      </c>
      <c r="C34" s="189" t="s">
        <v>1227</v>
      </c>
      <c r="D34" s="191">
        <v>1</v>
      </c>
      <c r="F34" s="182" t="s">
        <v>1398</v>
      </c>
      <c r="G34" s="198">
        <v>6000</v>
      </c>
      <c r="H34" s="180" t="s">
        <v>477</v>
      </c>
    </row>
    <row r="35" spans="1:8" x14ac:dyDescent="0.25">
      <c r="A35" s="194" t="s">
        <v>857</v>
      </c>
      <c r="B35" s="180" t="s">
        <v>853</v>
      </c>
      <c r="C35" s="189" t="s">
        <v>1227</v>
      </c>
      <c r="D35" s="191">
        <v>1</v>
      </c>
      <c r="F35" s="182" t="s">
        <v>1399</v>
      </c>
      <c r="G35" s="198">
        <v>6000</v>
      </c>
      <c r="H35" s="180" t="s">
        <v>477</v>
      </c>
    </row>
    <row r="36" spans="1:8" x14ac:dyDescent="0.25">
      <c r="A36" s="180" t="s">
        <v>857</v>
      </c>
      <c r="B36" s="180" t="s">
        <v>853</v>
      </c>
      <c r="C36" s="189" t="s">
        <v>1400</v>
      </c>
      <c r="D36" s="191">
        <v>1</v>
      </c>
      <c r="F36" s="182" t="s">
        <v>1401</v>
      </c>
      <c r="G36" s="198">
        <v>3000</v>
      </c>
      <c r="H36" s="180" t="s">
        <v>477</v>
      </c>
    </row>
    <row r="37" spans="1:8" x14ac:dyDescent="0.25">
      <c r="A37" s="180" t="s">
        <v>857</v>
      </c>
      <c r="B37" s="180" t="s">
        <v>853</v>
      </c>
      <c r="C37" s="189" t="s">
        <v>1402</v>
      </c>
      <c r="D37" s="191">
        <v>1</v>
      </c>
      <c r="F37" s="182" t="s">
        <v>1403</v>
      </c>
      <c r="G37" s="198">
        <v>8000</v>
      </c>
      <c r="H37" s="180" t="s">
        <v>477</v>
      </c>
    </row>
    <row r="38" spans="1:8" x14ac:dyDescent="0.25">
      <c r="A38" s="180" t="s">
        <v>857</v>
      </c>
      <c r="B38" s="180" t="s">
        <v>853</v>
      </c>
      <c r="C38" s="189" t="s">
        <v>1404</v>
      </c>
      <c r="D38" s="191">
        <v>1</v>
      </c>
      <c r="F38" s="182" t="s">
        <v>1405</v>
      </c>
      <c r="G38" s="198">
        <v>6000</v>
      </c>
      <c r="H38" s="180" t="s">
        <v>477</v>
      </c>
    </row>
    <row r="39" spans="1:8" x14ac:dyDescent="0.25">
      <c r="A39" s="180" t="s">
        <v>857</v>
      </c>
      <c r="B39" s="180" t="s">
        <v>853</v>
      </c>
      <c r="C39" s="189" t="s">
        <v>1404</v>
      </c>
      <c r="D39" s="191">
        <v>1</v>
      </c>
      <c r="F39" s="182" t="s">
        <v>1406</v>
      </c>
      <c r="G39" s="198">
        <v>3000</v>
      </c>
      <c r="H39" s="180" t="s">
        <v>477</v>
      </c>
    </row>
    <row r="40" spans="1:8" x14ac:dyDescent="0.25">
      <c r="A40" s="180" t="s">
        <v>857</v>
      </c>
      <c r="B40" s="180" t="s">
        <v>853</v>
      </c>
      <c r="C40" s="189" t="s">
        <v>1293</v>
      </c>
      <c r="D40" s="191">
        <v>1</v>
      </c>
      <c r="F40" s="182" t="s">
        <v>1407</v>
      </c>
      <c r="G40" s="198">
        <v>4000</v>
      </c>
      <c r="H40" s="180" t="s">
        <v>477</v>
      </c>
    </row>
    <row r="41" spans="1:8" x14ac:dyDescent="0.25">
      <c r="A41" s="180" t="s">
        <v>857</v>
      </c>
      <c r="B41" s="180" t="s">
        <v>853</v>
      </c>
      <c r="C41" s="189" t="s">
        <v>1408</v>
      </c>
      <c r="D41" s="191">
        <v>1</v>
      </c>
      <c r="F41" s="182" t="s">
        <v>1409</v>
      </c>
      <c r="G41" s="198">
        <v>5000</v>
      </c>
      <c r="H41" s="180" t="s">
        <v>477</v>
      </c>
    </row>
    <row r="42" spans="1:8" x14ac:dyDescent="0.25">
      <c r="A42" s="180" t="s">
        <v>857</v>
      </c>
      <c r="B42" s="180" t="s">
        <v>853</v>
      </c>
      <c r="C42" s="189" t="s">
        <v>1293</v>
      </c>
      <c r="D42" s="191">
        <v>1</v>
      </c>
      <c r="F42" s="182" t="s">
        <v>1410</v>
      </c>
      <c r="G42" s="198">
        <v>4000</v>
      </c>
      <c r="H42" s="180" t="s">
        <v>477</v>
      </c>
    </row>
    <row r="43" spans="1:8" x14ac:dyDescent="0.25">
      <c r="A43" s="180" t="s">
        <v>857</v>
      </c>
      <c r="B43" s="180" t="s">
        <v>853</v>
      </c>
      <c r="C43" s="189" t="s">
        <v>1293</v>
      </c>
      <c r="D43" s="191">
        <v>1</v>
      </c>
      <c r="F43" s="182" t="s">
        <v>1411</v>
      </c>
      <c r="G43" s="198">
        <v>4000</v>
      </c>
      <c r="H43" s="180" t="s">
        <v>477</v>
      </c>
    </row>
    <row r="44" spans="1:8" x14ac:dyDescent="0.25">
      <c r="A44" s="180" t="s">
        <v>857</v>
      </c>
      <c r="B44" s="180" t="s">
        <v>853</v>
      </c>
      <c r="C44" s="189" t="s">
        <v>1227</v>
      </c>
      <c r="D44" s="191">
        <v>1</v>
      </c>
      <c r="F44" s="182" t="s">
        <v>1412</v>
      </c>
      <c r="G44" s="198">
        <v>6000</v>
      </c>
      <c r="H44" s="180" t="s">
        <v>477</v>
      </c>
    </row>
    <row r="45" spans="1:8" x14ac:dyDescent="0.25">
      <c r="A45" s="180" t="s">
        <v>857</v>
      </c>
      <c r="B45" s="180" t="s">
        <v>853</v>
      </c>
      <c r="C45" s="189" t="s">
        <v>1227</v>
      </c>
      <c r="D45" s="191">
        <v>1</v>
      </c>
      <c r="F45" s="182" t="s">
        <v>1413</v>
      </c>
      <c r="G45" s="198">
        <v>6000</v>
      </c>
      <c r="H45" s="180" t="s">
        <v>477</v>
      </c>
    </row>
    <row r="46" spans="1:8" x14ac:dyDescent="0.25">
      <c r="A46" s="180" t="s">
        <v>857</v>
      </c>
      <c r="B46" s="180" t="s">
        <v>853</v>
      </c>
      <c r="C46" s="189" t="s">
        <v>1414</v>
      </c>
      <c r="D46" s="191">
        <v>1</v>
      </c>
      <c r="F46" s="182" t="s">
        <v>1415</v>
      </c>
      <c r="G46" s="198">
        <v>4000</v>
      </c>
      <c r="H46" s="180" t="s">
        <v>477</v>
      </c>
    </row>
    <row r="47" spans="1:8" x14ac:dyDescent="0.25">
      <c r="A47" s="180" t="s">
        <v>857</v>
      </c>
      <c r="B47" s="180" t="s">
        <v>853</v>
      </c>
      <c r="C47" s="189" t="s">
        <v>1417</v>
      </c>
      <c r="D47" s="191">
        <v>1</v>
      </c>
      <c r="F47" s="182" t="s">
        <v>1418</v>
      </c>
      <c r="G47" s="198">
        <v>4000</v>
      </c>
      <c r="H47" s="180" t="s">
        <v>477</v>
      </c>
    </row>
    <row r="48" spans="1:8" x14ac:dyDescent="0.25">
      <c r="A48" s="194" t="s">
        <v>1121</v>
      </c>
      <c r="B48" s="180" t="s">
        <v>789</v>
      </c>
      <c r="C48" s="191" t="s">
        <v>1050</v>
      </c>
      <c r="D48" s="190">
        <v>1</v>
      </c>
      <c r="F48" s="193" t="s">
        <v>1115</v>
      </c>
      <c r="G48" s="199">
        <v>5000</v>
      </c>
      <c r="H48" s="180" t="s">
        <v>477</v>
      </c>
    </row>
    <row r="49" spans="1:8" x14ac:dyDescent="0.25">
      <c r="A49" s="194" t="s">
        <v>1121</v>
      </c>
      <c r="B49" s="180" t="s">
        <v>789</v>
      </c>
      <c r="C49" s="191" t="s">
        <v>1047</v>
      </c>
      <c r="D49" s="190">
        <v>1</v>
      </c>
      <c r="F49" s="193" t="s">
        <v>1122</v>
      </c>
      <c r="G49" s="199">
        <v>4000</v>
      </c>
      <c r="H49" s="180" t="s">
        <v>477</v>
      </c>
    </row>
    <row r="50" spans="1:8" x14ac:dyDescent="0.25">
      <c r="A50" s="194" t="s">
        <v>1121</v>
      </c>
      <c r="B50" s="180" t="s">
        <v>789</v>
      </c>
      <c r="C50" s="191" t="s">
        <v>1047</v>
      </c>
      <c r="D50" s="190">
        <v>1</v>
      </c>
      <c r="F50" s="193" t="s">
        <v>1123</v>
      </c>
      <c r="G50" s="199">
        <v>4000</v>
      </c>
      <c r="H50" s="180" t="s">
        <v>477</v>
      </c>
    </row>
    <row r="51" spans="1:8" x14ac:dyDescent="0.25">
      <c r="A51" s="194" t="s">
        <v>1121</v>
      </c>
      <c r="B51" s="180" t="s">
        <v>789</v>
      </c>
      <c r="C51" s="191" t="s">
        <v>1047</v>
      </c>
      <c r="D51" s="190">
        <v>1</v>
      </c>
      <c r="F51" s="193" t="s">
        <v>1124</v>
      </c>
      <c r="G51" s="199">
        <v>4000</v>
      </c>
      <c r="H51" s="180" t="s">
        <v>477</v>
      </c>
    </row>
    <row r="52" spans="1:8" x14ac:dyDescent="0.25">
      <c r="A52" s="180" t="s">
        <v>1121</v>
      </c>
      <c r="B52" s="180" t="s">
        <v>789</v>
      </c>
      <c r="C52" s="191" t="s">
        <v>1047</v>
      </c>
      <c r="D52" s="190">
        <v>1</v>
      </c>
      <c r="F52" s="182" t="s">
        <v>1099</v>
      </c>
      <c r="G52" s="198">
        <v>4000</v>
      </c>
      <c r="H52" s="180" t="s">
        <v>477</v>
      </c>
    </row>
    <row r="53" spans="1:8" x14ac:dyDescent="0.25">
      <c r="A53" s="180" t="s">
        <v>1121</v>
      </c>
      <c r="B53" s="180" t="s">
        <v>789</v>
      </c>
      <c r="C53" s="191" t="s">
        <v>1125</v>
      </c>
      <c r="D53" s="190">
        <v>1</v>
      </c>
      <c r="F53" s="182" t="s">
        <v>1126</v>
      </c>
      <c r="G53" s="198">
        <v>2000</v>
      </c>
      <c r="H53" s="180" t="s">
        <v>477</v>
      </c>
    </row>
    <row r="54" spans="1:8" x14ac:dyDescent="0.25">
      <c r="A54" s="180" t="s">
        <v>1121</v>
      </c>
      <c r="B54" s="180" t="s">
        <v>789</v>
      </c>
      <c r="C54" s="191" t="s">
        <v>1127</v>
      </c>
      <c r="D54" s="190">
        <v>1</v>
      </c>
      <c r="F54" s="182" t="s">
        <v>1128</v>
      </c>
      <c r="G54" s="198">
        <v>5000</v>
      </c>
      <c r="H54" s="180" t="s">
        <v>477</v>
      </c>
    </row>
    <row r="55" spans="1:8" x14ac:dyDescent="0.25">
      <c r="A55" s="180" t="s">
        <v>1121</v>
      </c>
      <c r="B55" s="180" t="s">
        <v>789</v>
      </c>
      <c r="C55" s="191" t="s">
        <v>1085</v>
      </c>
      <c r="D55" s="190">
        <v>1</v>
      </c>
      <c r="F55" s="182" t="s">
        <v>1129</v>
      </c>
      <c r="G55" s="198">
        <v>5000</v>
      </c>
      <c r="H55" s="180" t="s">
        <v>477</v>
      </c>
    </row>
    <row r="56" spans="1:8" x14ac:dyDescent="0.25">
      <c r="A56" s="180" t="s">
        <v>1121</v>
      </c>
      <c r="B56" s="180" t="s">
        <v>789</v>
      </c>
      <c r="C56" s="191" t="s">
        <v>1085</v>
      </c>
      <c r="D56" s="190">
        <v>1</v>
      </c>
      <c r="F56" s="182" t="s">
        <v>1130</v>
      </c>
      <c r="G56" s="198">
        <v>5000</v>
      </c>
      <c r="H56" s="180" t="s">
        <v>477</v>
      </c>
    </row>
    <row r="57" spans="1:8" x14ac:dyDescent="0.25">
      <c r="A57" s="180" t="s">
        <v>1121</v>
      </c>
      <c r="B57" s="180" t="s">
        <v>789</v>
      </c>
      <c r="C57" s="191" t="s">
        <v>1131</v>
      </c>
      <c r="D57" s="190">
        <v>1</v>
      </c>
      <c r="F57" s="182" t="s">
        <v>1132</v>
      </c>
      <c r="G57" s="198">
        <v>10000</v>
      </c>
      <c r="H57" s="180" t="s">
        <v>477</v>
      </c>
    </row>
    <row r="58" spans="1:8" x14ac:dyDescent="0.25">
      <c r="A58" s="180" t="s">
        <v>705</v>
      </c>
      <c r="B58" s="180" t="s">
        <v>704</v>
      </c>
      <c r="C58" s="189" t="s">
        <v>1042</v>
      </c>
      <c r="D58" s="190">
        <v>1</v>
      </c>
      <c r="F58" s="182" t="s">
        <v>1043</v>
      </c>
      <c r="G58" s="198">
        <v>10000</v>
      </c>
      <c r="H58" s="180" t="s">
        <v>477</v>
      </c>
    </row>
    <row r="59" spans="1:8" x14ac:dyDescent="0.25">
      <c r="A59" s="180" t="s">
        <v>705</v>
      </c>
      <c r="B59" s="180" t="s">
        <v>704</v>
      </c>
      <c r="C59" s="191" t="s">
        <v>1042</v>
      </c>
      <c r="D59" s="190">
        <v>1</v>
      </c>
      <c r="F59" s="182" t="s">
        <v>1044</v>
      </c>
      <c r="G59" s="198">
        <v>10000</v>
      </c>
      <c r="H59" s="180" t="s">
        <v>477</v>
      </c>
    </row>
    <row r="60" spans="1:8" x14ac:dyDescent="0.25">
      <c r="A60" s="180" t="s">
        <v>705</v>
      </c>
      <c r="B60" s="180" t="s">
        <v>704</v>
      </c>
      <c r="C60" s="189" t="s">
        <v>1045</v>
      </c>
      <c r="D60" s="190">
        <v>1</v>
      </c>
      <c r="F60" s="182" t="s">
        <v>1046</v>
      </c>
      <c r="G60" s="198">
        <v>8000</v>
      </c>
      <c r="H60" s="180" t="s">
        <v>477</v>
      </c>
    </row>
    <row r="61" spans="1:8" x14ac:dyDescent="0.25">
      <c r="A61" s="180" t="s">
        <v>705</v>
      </c>
      <c r="B61" s="180" t="s">
        <v>704</v>
      </c>
      <c r="C61" s="189" t="s">
        <v>1047</v>
      </c>
      <c r="D61" s="190">
        <v>1</v>
      </c>
      <c r="F61" s="182" t="s">
        <v>1048</v>
      </c>
      <c r="G61" s="198">
        <v>4000</v>
      </c>
      <c r="H61" s="180" t="s">
        <v>477</v>
      </c>
    </row>
    <row r="62" spans="1:8" x14ac:dyDescent="0.25">
      <c r="A62" s="180" t="s">
        <v>705</v>
      </c>
      <c r="B62" s="180" t="s">
        <v>704</v>
      </c>
      <c r="C62" s="189" t="s">
        <v>1047</v>
      </c>
      <c r="D62" s="190">
        <v>1</v>
      </c>
      <c r="F62" s="182" t="s">
        <v>1049</v>
      </c>
      <c r="G62" s="198">
        <v>4000</v>
      </c>
      <c r="H62" s="180" t="s">
        <v>477</v>
      </c>
    </row>
    <row r="63" spans="1:8" x14ac:dyDescent="0.25">
      <c r="A63" s="180" t="s">
        <v>705</v>
      </c>
      <c r="B63" s="180" t="s">
        <v>704</v>
      </c>
      <c r="C63" s="189" t="s">
        <v>1050</v>
      </c>
      <c r="D63" s="190">
        <v>1</v>
      </c>
      <c r="F63" s="182" t="s">
        <v>1051</v>
      </c>
      <c r="G63" s="198">
        <v>4000</v>
      </c>
      <c r="H63" s="180" t="s">
        <v>477</v>
      </c>
    </row>
    <row r="64" spans="1:8" x14ac:dyDescent="0.25">
      <c r="A64" s="180" t="s">
        <v>705</v>
      </c>
      <c r="B64" s="180" t="s">
        <v>704</v>
      </c>
      <c r="C64" s="189" t="s">
        <v>1050</v>
      </c>
      <c r="D64" s="190">
        <v>1</v>
      </c>
      <c r="F64" s="182" t="s">
        <v>1052</v>
      </c>
      <c r="G64" s="198">
        <v>4000</v>
      </c>
      <c r="H64" s="180" t="s">
        <v>477</v>
      </c>
    </row>
    <row r="65" spans="1:8" x14ac:dyDescent="0.25">
      <c r="A65" s="180" t="s">
        <v>705</v>
      </c>
      <c r="B65" s="180" t="s">
        <v>704</v>
      </c>
      <c r="C65" s="189" t="s">
        <v>1047</v>
      </c>
      <c r="D65" s="190">
        <v>1</v>
      </c>
      <c r="F65" s="182" t="s">
        <v>1053</v>
      </c>
      <c r="G65" s="198">
        <v>4000</v>
      </c>
      <c r="H65" s="180" t="s">
        <v>477</v>
      </c>
    </row>
    <row r="66" spans="1:8" x14ac:dyDescent="0.25">
      <c r="A66" s="180" t="s">
        <v>705</v>
      </c>
      <c r="B66" s="180" t="s">
        <v>704</v>
      </c>
      <c r="C66" s="189" t="s">
        <v>1047</v>
      </c>
      <c r="D66" s="190">
        <v>1</v>
      </c>
      <c r="F66" s="182" t="s">
        <v>1054</v>
      </c>
      <c r="G66" s="198">
        <v>4000</v>
      </c>
      <c r="H66" s="180" t="s">
        <v>477</v>
      </c>
    </row>
    <row r="67" spans="1:8" x14ac:dyDescent="0.25">
      <c r="A67" s="180" t="s">
        <v>705</v>
      </c>
      <c r="B67" s="180" t="s">
        <v>704</v>
      </c>
      <c r="C67" s="189" t="s">
        <v>1047</v>
      </c>
      <c r="D67" s="190">
        <v>1</v>
      </c>
      <c r="F67" s="182" t="s">
        <v>1055</v>
      </c>
      <c r="G67" s="198">
        <v>4000</v>
      </c>
      <c r="H67" s="180" t="s">
        <v>477</v>
      </c>
    </row>
    <row r="68" spans="1:8" x14ac:dyDescent="0.25">
      <c r="A68" s="180" t="s">
        <v>705</v>
      </c>
      <c r="B68" s="180" t="s">
        <v>712</v>
      </c>
      <c r="C68" s="189" t="s">
        <v>1056</v>
      </c>
      <c r="D68" s="190">
        <v>1</v>
      </c>
      <c r="F68" s="182" t="s">
        <v>1057</v>
      </c>
      <c r="G68" s="198">
        <v>4000</v>
      </c>
      <c r="H68" s="180" t="s">
        <v>477</v>
      </c>
    </row>
    <row r="69" spans="1:8" s="69" customFormat="1" x14ac:dyDescent="0.25">
      <c r="A69" s="185" t="s">
        <v>705</v>
      </c>
      <c r="B69" s="185" t="s">
        <v>712</v>
      </c>
      <c r="C69" s="194" t="s">
        <v>1058</v>
      </c>
      <c r="D69" s="293">
        <v>1</v>
      </c>
      <c r="F69" s="205" t="s">
        <v>1059</v>
      </c>
      <c r="G69" s="206">
        <v>10000</v>
      </c>
      <c r="H69" s="185" t="s">
        <v>477</v>
      </c>
    </row>
    <row r="70" spans="1:8" x14ac:dyDescent="0.25">
      <c r="A70" s="180" t="s">
        <v>705</v>
      </c>
      <c r="B70" s="180" t="s">
        <v>712</v>
      </c>
      <c r="C70" s="189" t="s">
        <v>1056</v>
      </c>
      <c r="D70" s="190">
        <v>1</v>
      </c>
      <c r="F70" s="182" t="s">
        <v>1060</v>
      </c>
      <c r="G70" s="198">
        <v>4000</v>
      </c>
      <c r="H70" s="180" t="s">
        <v>477</v>
      </c>
    </row>
    <row r="71" spans="1:8" x14ac:dyDescent="0.25">
      <c r="A71" s="180" t="s">
        <v>705</v>
      </c>
      <c r="B71" s="180" t="s">
        <v>712</v>
      </c>
      <c r="C71" s="189" t="s">
        <v>1061</v>
      </c>
      <c r="D71" s="190">
        <v>1</v>
      </c>
      <c r="F71" s="182" t="s">
        <v>1062</v>
      </c>
      <c r="G71" s="198">
        <v>4000</v>
      </c>
      <c r="H71" s="180" t="s">
        <v>477</v>
      </c>
    </row>
    <row r="72" spans="1:8" x14ac:dyDescent="0.25">
      <c r="A72" s="180" t="s">
        <v>705</v>
      </c>
      <c r="B72" s="180" t="s">
        <v>712</v>
      </c>
      <c r="C72" s="189" t="s">
        <v>1061</v>
      </c>
      <c r="D72" s="190">
        <v>1</v>
      </c>
      <c r="F72" s="182" t="s">
        <v>1063</v>
      </c>
      <c r="G72" s="198">
        <v>4000</v>
      </c>
      <c r="H72" s="180" t="s">
        <v>477</v>
      </c>
    </row>
    <row r="73" spans="1:8" x14ac:dyDescent="0.25">
      <c r="A73" s="180" t="s">
        <v>705</v>
      </c>
      <c r="B73" s="180" t="s">
        <v>712</v>
      </c>
      <c r="C73" s="189" t="s">
        <v>1047</v>
      </c>
      <c r="D73" s="190">
        <v>1</v>
      </c>
      <c r="F73" s="182" t="s">
        <v>1064</v>
      </c>
      <c r="G73" s="198">
        <v>4000</v>
      </c>
      <c r="H73" s="180" t="s">
        <v>477</v>
      </c>
    </row>
    <row r="74" spans="1:8" x14ac:dyDescent="0.25">
      <c r="A74" s="180" t="s">
        <v>705</v>
      </c>
      <c r="B74" s="180" t="s">
        <v>712</v>
      </c>
      <c r="C74" s="189" t="s">
        <v>1047</v>
      </c>
      <c r="D74" s="190">
        <v>1</v>
      </c>
      <c r="F74" s="182" t="s">
        <v>1065</v>
      </c>
      <c r="G74" s="198">
        <v>4000</v>
      </c>
      <c r="H74" s="180" t="s">
        <v>477</v>
      </c>
    </row>
    <row r="75" spans="1:8" x14ac:dyDescent="0.25">
      <c r="A75" s="180" t="s">
        <v>705</v>
      </c>
      <c r="B75" s="180" t="s">
        <v>712</v>
      </c>
      <c r="C75" s="189" t="s">
        <v>1056</v>
      </c>
      <c r="D75" s="190">
        <v>1</v>
      </c>
      <c r="F75" s="182" t="s">
        <v>1066</v>
      </c>
      <c r="G75" s="198">
        <v>5000</v>
      </c>
      <c r="H75" s="180" t="s">
        <v>477</v>
      </c>
    </row>
    <row r="76" spans="1:8" x14ac:dyDescent="0.25">
      <c r="A76" s="180" t="s">
        <v>705</v>
      </c>
      <c r="B76" s="180" t="s">
        <v>712</v>
      </c>
      <c r="C76" s="189" t="s">
        <v>1047</v>
      </c>
      <c r="D76" s="190">
        <v>1</v>
      </c>
      <c r="F76" s="182" t="s">
        <v>1067</v>
      </c>
      <c r="G76" s="198">
        <v>4000</v>
      </c>
      <c r="H76" s="180" t="s">
        <v>477</v>
      </c>
    </row>
    <row r="77" spans="1:8" x14ac:dyDescent="0.25">
      <c r="A77" s="180" t="s">
        <v>705</v>
      </c>
      <c r="B77" s="180" t="s">
        <v>766</v>
      </c>
      <c r="C77" s="189" t="s">
        <v>1056</v>
      </c>
      <c r="D77" s="190">
        <v>1</v>
      </c>
      <c r="F77" s="182" t="s">
        <v>1068</v>
      </c>
      <c r="G77" s="198">
        <v>4000</v>
      </c>
      <c r="H77" s="180" t="s">
        <v>477</v>
      </c>
    </row>
    <row r="78" spans="1:8" x14ac:dyDescent="0.25">
      <c r="A78" s="180" t="s">
        <v>705</v>
      </c>
      <c r="B78" s="180" t="s">
        <v>766</v>
      </c>
      <c r="C78" s="189" t="s">
        <v>1058</v>
      </c>
      <c r="D78" s="190">
        <v>1</v>
      </c>
      <c r="F78" s="205" t="s">
        <v>708</v>
      </c>
      <c r="G78" s="198">
        <v>15000</v>
      </c>
      <c r="H78" s="180" t="s">
        <v>477</v>
      </c>
    </row>
    <row r="79" spans="1:8" x14ac:dyDescent="0.25">
      <c r="A79" s="180" t="s">
        <v>705</v>
      </c>
      <c r="B79" s="180" t="s">
        <v>766</v>
      </c>
      <c r="C79" s="189" t="s">
        <v>1061</v>
      </c>
      <c r="D79" s="190">
        <v>1</v>
      </c>
      <c r="F79" s="205" t="s">
        <v>708</v>
      </c>
      <c r="G79" s="198">
        <v>15000</v>
      </c>
      <c r="H79" s="180" t="s">
        <v>477</v>
      </c>
    </row>
    <row r="80" spans="1:8" x14ac:dyDescent="0.25">
      <c r="A80" s="180" t="s">
        <v>705</v>
      </c>
      <c r="B80" s="180" t="s">
        <v>752</v>
      </c>
      <c r="C80" s="189" t="s">
        <v>1056</v>
      </c>
      <c r="D80" s="190">
        <v>1</v>
      </c>
      <c r="F80" s="182" t="s">
        <v>1069</v>
      </c>
      <c r="G80" s="198">
        <v>5000</v>
      </c>
      <c r="H80" s="180" t="s">
        <v>477</v>
      </c>
    </row>
    <row r="81" spans="1:8" x14ac:dyDescent="0.25">
      <c r="A81" s="180" t="s">
        <v>705</v>
      </c>
      <c r="B81" s="180" t="s">
        <v>752</v>
      </c>
      <c r="C81" s="189" t="s">
        <v>1070</v>
      </c>
      <c r="D81" s="190">
        <v>1</v>
      </c>
      <c r="E81" s="192"/>
      <c r="F81" s="182" t="s">
        <v>1071</v>
      </c>
      <c r="G81" s="198">
        <v>4000</v>
      </c>
      <c r="H81" s="180" t="s">
        <v>477</v>
      </c>
    </row>
    <row r="82" spans="1:8" x14ac:dyDescent="0.25">
      <c r="A82" s="180" t="s">
        <v>705</v>
      </c>
      <c r="B82" s="180" t="s">
        <v>752</v>
      </c>
      <c r="C82" s="189" t="s">
        <v>1056</v>
      </c>
      <c r="D82" s="190">
        <v>1</v>
      </c>
      <c r="F82" s="205" t="s">
        <v>708</v>
      </c>
      <c r="G82" s="198">
        <v>5000</v>
      </c>
      <c r="H82" s="180" t="s">
        <v>477</v>
      </c>
    </row>
    <row r="83" spans="1:8" x14ac:dyDescent="0.25">
      <c r="A83" s="180" t="s">
        <v>705</v>
      </c>
      <c r="B83" s="180" t="s">
        <v>752</v>
      </c>
      <c r="C83" s="189" t="s">
        <v>1058</v>
      </c>
      <c r="D83" s="190">
        <v>1</v>
      </c>
      <c r="F83" s="205" t="s">
        <v>708</v>
      </c>
      <c r="G83" s="198">
        <v>8000</v>
      </c>
      <c r="H83" s="180" t="s">
        <v>477</v>
      </c>
    </row>
    <row r="84" spans="1:8" x14ac:dyDescent="0.25">
      <c r="A84" s="180" t="s">
        <v>705</v>
      </c>
      <c r="B84" s="180" t="s">
        <v>752</v>
      </c>
      <c r="C84" s="189" t="s">
        <v>1072</v>
      </c>
      <c r="D84" s="190">
        <v>1</v>
      </c>
      <c r="F84" s="205" t="s">
        <v>708</v>
      </c>
      <c r="G84" s="198">
        <v>8000</v>
      </c>
      <c r="H84" s="180" t="s">
        <v>477</v>
      </c>
    </row>
    <row r="85" spans="1:8" x14ac:dyDescent="0.25">
      <c r="A85" s="180" t="s">
        <v>705</v>
      </c>
      <c r="B85" s="180" t="s">
        <v>752</v>
      </c>
      <c r="C85" s="189" t="s">
        <v>1058</v>
      </c>
      <c r="D85" s="190">
        <v>1</v>
      </c>
      <c r="F85" s="182" t="s">
        <v>1073</v>
      </c>
      <c r="G85" s="198">
        <v>5000</v>
      </c>
      <c r="H85" s="180" t="s">
        <v>477</v>
      </c>
    </row>
    <row r="86" spans="1:8" x14ac:dyDescent="0.25">
      <c r="A86" s="180" t="s">
        <v>705</v>
      </c>
      <c r="B86" s="180" t="s">
        <v>752</v>
      </c>
      <c r="C86" s="189" t="s">
        <v>1056</v>
      </c>
      <c r="D86" s="190">
        <v>1</v>
      </c>
      <c r="F86" s="182" t="s">
        <v>1074</v>
      </c>
      <c r="G86" s="198">
        <v>50000</v>
      </c>
      <c r="H86" s="180" t="s">
        <v>477</v>
      </c>
    </row>
    <row r="87" spans="1:8" x14ac:dyDescent="0.25">
      <c r="A87" s="180" t="s">
        <v>705</v>
      </c>
      <c r="B87" s="180" t="s">
        <v>752</v>
      </c>
      <c r="C87" s="189" t="s">
        <v>1058</v>
      </c>
      <c r="D87" s="190">
        <v>1</v>
      </c>
      <c r="F87" s="182" t="s">
        <v>1075</v>
      </c>
      <c r="G87" s="198">
        <v>4000</v>
      </c>
      <c r="H87" s="180" t="s">
        <v>477</v>
      </c>
    </row>
    <row r="88" spans="1:8" x14ac:dyDescent="0.25">
      <c r="A88" s="180" t="s">
        <v>705</v>
      </c>
      <c r="B88" s="180" t="s">
        <v>752</v>
      </c>
      <c r="C88" s="189" t="s">
        <v>1056</v>
      </c>
      <c r="D88" s="190">
        <v>1</v>
      </c>
      <c r="F88" s="182" t="s">
        <v>1076</v>
      </c>
      <c r="G88" s="198">
        <v>5000</v>
      </c>
      <c r="H88" s="180" t="s">
        <v>477</v>
      </c>
    </row>
    <row r="89" spans="1:8" x14ac:dyDescent="0.25">
      <c r="A89" s="180" t="s">
        <v>705</v>
      </c>
      <c r="B89" s="180" t="s">
        <v>752</v>
      </c>
      <c r="C89" s="189" t="s">
        <v>1058</v>
      </c>
      <c r="D89" s="190">
        <v>1</v>
      </c>
      <c r="F89" s="182" t="s">
        <v>1077</v>
      </c>
      <c r="G89" s="198">
        <v>4000</v>
      </c>
      <c r="H89" s="180" t="s">
        <v>477</v>
      </c>
    </row>
    <row r="90" spans="1:8" x14ac:dyDescent="0.25">
      <c r="A90" s="180" t="s">
        <v>705</v>
      </c>
      <c r="B90" s="180" t="s">
        <v>752</v>
      </c>
      <c r="C90" s="189" t="s">
        <v>1056</v>
      </c>
      <c r="D90" s="190">
        <v>1</v>
      </c>
      <c r="F90" s="182" t="s">
        <v>1078</v>
      </c>
      <c r="G90" s="198">
        <v>5000</v>
      </c>
      <c r="H90" s="180" t="s">
        <v>477</v>
      </c>
    </row>
    <row r="91" spans="1:8" x14ac:dyDescent="0.25">
      <c r="A91" s="180" t="s">
        <v>705</v>
      </c>
      <c r="B91" s="180" t="s">
        <v>752</v>
      </c>
      <c r="C91" s="189" t="s">
        <v>1058</v>
      </c>
      <c r="D91" s="190">
        <v>1</v>
      </c>
      <c r="F91" s="182" t="s">
        <v>1079</v>
      </c>
      <c r="G91" s="198">
        <v>4000</v>
      </c>
      <c r="H91" s="180" t="s">
        <v>477</v>
      </c>
    </row>
    <row r="92" spans="1:8" x14ac:dyDescent="0.25">
      <c r="A92" s="180" t="s">
        <v>705</v>
      </c>
      <c r="B92" s="180" t="s">
        <v>752</v>
      </c>
      <c r="C92" s="189" t="s">
        <v>1056</v>
      </c>
      <c r="D92" s="190">
        <v>1</v>
      </c>
      <c r="F92" s="182" t="s">
        <v>1080</v>
      </c>
      <c r="G92" s="198">
        <v>5000</v>
      </c>
      <c r="H92" s="180" t="s">
        <v>477</v>
      </c>
    </row>
    <row r="93" spans="1:8" x14ac:dyDescent="0.25">
      <c r="A93" s="180" t="s">
        <v>705</v>
      </c>
      <c r="B93" s="180" t="s">
        <v>752</v>
      </c>
      <c r="C93" s="189" t="s">
        <v>1058</v>
      </c>
      <c r="D93" s="190">
        <v>1</v>
      </c>
      <c r="F93" s="182" t="s">
        <v>1081</v>
      </c>
      <c r="G93" s="198">
        <v>4000</v>
      </c>
      <c r="H93" s="180" t="s">
        <v>477</v>
      </c>
    </row>
    <row r="94" spans="1:8" x14ac:dyDescent="0.25">
      <c r="A94" s="180" t="s">
        <v>705</v>
      </c>
      <c r="B94" s="180" t="s">
        <v>752</v>
      </c>
      <c r="C94" s="189" t="s">
        <v>1056</v>
      </c>
      <c r="D94" s="190">
        <v>1</v>
      </c>
      <c r="F94" s="182" t="s">
        <v>1082</v>
      </c>
      <c r="G94" s="198">
        <v>5000</v>
      </c>
      <c r="H94" s="180" t="s">
        <v>477</v>
      </c>
    </row>
    <row r="95" spans="1:8" x14ac:dyDescent="0.25">
      <c r="A95" s="180" t="s">
        <v>705</v>
      </c>
      <c r="B95" s="180" t="s">
        <v>752</v>
      </c>
      <c r="C95" s="189" t="s">
        <v>1058</v>
      </c>
      <c r="D95" s="190">
        <v>1</v>
      </c>
      <c r="F95" s="182" t="s">
        <v>1083</v>
      </c>
      <c r="G95" s="198">
        <v>4000</v>
      </c>
      <c r="H95" s="180" t="s">
        <v>477</v>
      </c>
    </row>
    <row r="96" spans="1:8" x14ac:dyDescent="0.25">
      <c r="A96" s="180" t="s">
        <v>705</v>
      </c>
      <c r="B96" s="180" t="s">
        <v>752</v>
      </c>
      <c r="C96" s="189" t="s">
        <v>1056</v>
      </c>
      <c r="D96" s="190">
        <v>1</v>
      </c>
      <c r="F96" s="182" t="s">
        <v>1084</v>
      </c>
      <c r="G96" s="198">
        <v>5000</v>
      </c>
      <c r="H96" s="180" t="s">
        <v>477</v>
      </c>
    </row>
    <row r="97" spans="1:8" x14ac:dyDescent="0.25">
      <c r="A97" s="180" t="s">
        <v>705</v>
      </c>
      <c r="B97" s="180" t="s">
        <v>778</v>
      </c>
      <c r="C97" s="189" t="s">
        <v>1085</v>
      </c>
      <c r="D97" s="190">
        <v>1</v>
      </c>
      <c r="F97" s="182" t="s">
        <v>1086</v>
      </c>
      <c r="G97" s="198">
        <v>4000</v>
      </c>
      <c r="H97" s="180" t="s">
        <v>477</v>
      </c>
    </row>
    <row r="98" spans="1:8" x14ac:dyDescent="0.25">
      <c r="A98" s="180" t="s">
        <v>705</v>
      </c>
      <c r="B98" s="180" t="s">
        <v>778</v>
      </c>
      <c r="C98" s="189" t="s">
        <v>1085</v>
      </c>
      <c r="D98" s="190">
        <v>1</v>
      </c>
      <c r="F98" s="182" t="s">
        <v>1087</v>
      </c>
      <c r="G98" s="198">
        <v>4000</v>
      </c>
      <c r="H98" s="180" t="s">
        <v>477</v>
      </c>
    </row>
    <row r="99" spans="1:8" x14ac:dyDescent="0.25">
      <c r="A99" s="180" t="s">
        <v>705</v>
      </c>
      <c r="B99" s="180" t="s">
        <v>778</v>
      </c>
      <c r="C99" s="189" t="s">
        <v>1085</v>
      </c>
      <c r="D99" s="190">
        <v>1</v>
      </c>
      <c r="F99" s="182" t="s">
        <v>1088</v>
      </c>
      <c r="G99" s="198">
        <v>4000</v>
      </c>
      <c r="H99" s="180" t="s">
        <v>477</v>
      </c>
    </row>
    <row r="100" spans="1:8" x14ac:dyDescent="0.25">
      <c r="A100" s="180" t="s">
        <v>705</v>
      </c>
      <c r="B100" s="180" t="s">
        <v>778</v>
      </c>
      <c r="C100" s="189" t="s">
        <v>1085</v>
      </c>
      <c r="D100" s="190">
        <v>1</v>
      </c>
      <c r="F100" s="182" t="s">
        <v>1089</v>
      </c>
      <c r="G100" s="198">
        <v>4000</v>
      </c>
      <c r="H100" s="180" t="s">
        <v>477</v>
      </c>
    </row>
    <row r="101" spans="1:8" x14ac:dyDescent="0.25">
      <c r="A101" s="180" t="s">
        <v>705</v>
      </c>
      <c r="B101" s="180" t="s">
        <v>778</v>
      </c>
      <c r="C101" s="189" t="s">
        <v>1085</v>
      </c>
      <c r="D101" s="190">
        <v>1</v>
      </c>
      <c r="F101" s="182" t="s">
        <v>1090</v>
      </c>
      <c r="G101" s="198">
        <v>4000</v>
      </c>
      <c r="H101" s="180" t="s">
        <v>477</v>
      </c>
    </row>
    <row r="102" spans="1:8" x14ac:dyDescent="0.25">
      <c r="A102" s="180" t="s">
        <v>705</v>
      </c>
      <c r="B102" s="180" t="s">
        <v>778</v>
      </c>
      <c r="C102" s="189" t="s">
        <v>1085</v>
      </c>
      <c r="D102" s="190">
        <v>1</v>
      </c>
      <c r="F102" s="182" t="s">
        <v>1091</v>
      </c>
      <c r="G102" s="198">
        <v>4000</v>
      </c>
      <c r="H102" s="180" t="s">
        <v>477</v>
      </c>
    </row>
    <row r="103" spans="1:8" x14ac:dyDescent="0.25">
      <c r="A103" s="180" t="s">
        <v>705</v>
      </c>
      <c r="B103" s="180" t="s">
        <v>778</v>
      </c>
      <c r="C103" s="189" t="s">
        <v>1092</v>
      </c>
      <c r="D103" s="190">
        <v>1</v>
      </c>
      <c r="F103" s="182" t="s">
        <v>1093</v>
      </c>
      <c r="G103" s="198">
        <v>8000</v>
      </c>
      <c r="H103" s="180" t="s">
        <v>477</v>
      </c>
    </row>
    <row r="104" spans="1:8" x14ac:dyDescent="0.25">
      <c r="A104" s="180" t="s">
        <v>705</v>
      </c>
      <c r="B104" s="180" t="s">
        <v>778</v>
      </c>
      <c r="C104" s="189" t="s">
        <v>1085</v>
      </c>
      <c r="D104" s="190">
        <v>1</v>
      </c>
      <c r="F104" s="182" t="s">
        <v>1094</v>
      </c>
      <c r="G104" s="198">
        <v>4000</v>
      </c>
      <c r="H104" s="180" t="s">
        <v>477</v>
      </c>
    </row>
    <row r="105" spans="1:8" x14ac:dyDescent="0.25">
      <c r="A105" s="180" t="s">
        <v>705</v>
      </c>
      <c r="B105" s="180" t="s">
        <v>1095</v>
      </c>
      <c r="C105" s="189" t="s">
        <v>1058</v>
      </c>
      <c r="D105" s="190">
        <v>1</v>
      </c>
      <c r="F105" s="182" t="s">
        <v>1096</v>
      </c>
      <c r="G105" s="198">
        <v>4000</v>
      </c>
      <c r="H105" s="180" t="s">
        <v>477</v>
      </c>
    </row>
    <row r="106" spans="1:8" x14ac:dyDescent="0.25">
      <c r="A106" s="180" t="s">
        <v>705</v>
      </c>
      <c r="B106" s="180" t="s">
        <v>1095</v>
      </c>
      <c r="C106" s="189" t="s">
        <v>1056</v>
      </c>
      <c r="D106" s="190">
        <v>1</v>
      </c>
      <c r="F106" s="182" t="s">
        <v>1097</v>
      </c>
      <c r="G106" s="198">
        <v>5000</v>
      </c>
      <c r="H106" s="180" t="s">
        <v>477</v>
      </c>
    </row>
    <row r="107" spans="1:8" x14ac:dyDescent="0.25">
      <c r="A107" s="180" t="s">
        <v>705</v>
      </c>
      <c r="B107" s="180" t="s">
        <v>1095</v>
      </c>
      <c r="C107" s="189" t="s">
        <v>1098</v>
      </c>
      <c r="D107" s="190">
        <v>1</v>
      </c>
      <c r="F107" s="182" t="s">
        <v>1099</v>
      </c>
      <c r="G107" s="198">
        <v>4000</v>
      </c>
      <c r="H107" s="180" t="s">
        <v>477</v>
      </c>
    </row>
    <row r="108" spans="1:8" x14ac:dyDescent="0.25">
      <c r="A108" s="180" t="s">
        <v>705</v>
      </c>
      <c r="B108" s="180" t="s">
        <v>1095</v>
      </c>
      <c r="C108" s="189" t="s">
        <v>1045</v>
      </c>
      <c r="D108" s="190">
        <v>1</v>
      </c>
      <c r="F108" s="205" t="s">
        <v>708</v>
      </c>
      <c r="G108" s="198">
        <v>5000</v>
      </c>
      <c r="H108" s="180" t="s">
        <v>477</v>
      </c>
    </row>
    <row r="109" spans="1:8" x14ac:dyDescent="0.25">
      <c r="A109" s="180" t="s">
        <v>705</v>
      </c>
      <c r="B109" s="180" t="s">
        <v>1100</v>
      </c>
      <c r="C109" s="189" t="s">
        <v>1101</v>
      </c>
      <c r="D109" s="190">
        <v>1</v>
      </c>
      <c r="F109" s="182" t="s">
        <v>1102</v>
      </c>
      <c r="G109" s="198">
        <v>25000</v>
      </c>
      <c r="H109" s="180" t="s">
        <v>477</v>
      </c>
    </row>
    <row r="110" spans="1:8" x14ac:dyDescent="0.25">
      <c r="A110" s="180" t="s">
        <v>705</v>
      </c>
      <c r="B110" s="180" t="s">
        <v>1103</v>
      </c>
      <c r="C110" s="189" t="s">
        <v>1072</v>
      </c>
      <c r="D110" s="190">
        <v>1</v>
      </c>
      <c r="F110" s="182" t="s">
        <v>1104</v>
      </c>
      <c r="G110" s="198">
        <v>3000</v>
      </c>
      <c r="H110" s="180" t="s">
        <v>477</v>
      </c>
    </row>
    <row r="111" spans="1:8" x14ac:dyDescent="0.25">
      <c r="A111" s="180" t="s">
        <v>705</v>
      </c>
      <c r="B111" s="180" t="s">
        <v>1100</v>
      </c>
      <c r="C111" s="189" t="s">
        <v>1072</v>
      </c>
      <c r="D111" s="190">
        <v>1</v>
      </c>
      <c r="F111" s="182" t="s">
        <v>1105</v>
      </c>
      <c r="G111" s="198">
        <v>3000</v>
      </c>
      <c r="H111" s="180" t="s">
        <v>477</v>
      </c>
    </row>
    <row r="112" spans="1:8" x14ac:dyDescent="0.25">
      <c r="A112" s="180" t="s">
        <v>705</v>
      </c>
      <c r="B112" s="180" t="s">
        <v>1100</v>
      </c>
      <c r="C112" s="189" t="s">
        <v>1072</v>
      </c>
      <c r="D112" s="190">
        <v>1</v>
      </c>
      <c r="F112" s="182" t="s">
        <v>1106</v>
      </c>
      <c r="G112" s="198">
        <v>3000</v>
      </c>
      <c r="H112" s="180" t="s">
        <v>477</v>
      </c>
    </row>
    <row r="113" spans="1:8" x14ac:dyDescent="0.25">
      <c r="A113" s="180" t="s">
        <v>705</v>
      </c>
      <c r="B113" s="180" t="s">
        <v>1107</v>
      </c>
      <c r="C113" s="189" t="s">
        <v>1072</v>
      </c>
      <c r="D113" s="190">
        <v>1</v>
      </c>
      <c r="F113" s="182" t="s">
        <v>1108</v>
      </c>
      <c r="G113" s="198">
        <v>3000</v>
      </c>
      <c r="H113" s="180" t="s">
        <v>477</v>
      </c>
    </row>
    <row r="114" spans="1:8" x14ac:dyDescent="0.25">
      <c r="A114" s="180" t="s">
        <v>705</v>
      </c>
      <c r="B114" s="180" t="s">
        <v>1100</v>
      </c>
      <c r="C114" s="189" t="s">
        <v>1072</v>
      </c>
      <c r="D114" s="190">
        <v>1</v>
      </c>
      <c r="F114" s="182" t="s">
        <v>1109</v>
      </c>
      <c r="G114" s="198">
        <v>3000</v>
      </c>
      <c r="H114" s="180" t="s">
        <v>477</v>
      </c>
    </row>
    <row r="115" spans="1:8" x14ac:dyDescent="0.25">
      <c r="A115" s="180" t="s">
        <v>705</v>
      </c>
      <c r="B115" s="180" t="s">
        <v>1100</v>
      </c>
      <c r="C115" s="189" t="s">
        <v>1072</v>
      </c>
      <c r="D115" s="190">
        <v>1</v>
      </c>
      <c r="F115" s="182" t="s">
        <v>1066</v>
      </c>
      <c r="G115" s="198">
        <v>3000</v>
      </c>
      <c r="H115" s="180" t="s">
        <v>477</v>
      </c>
    </row>
    <row r="116" spans="1:8" x14ac:dyDescent="0.25">
      <c r="A116" s="180" t="s">
        <v>705</v>
      </c>
      <c r="B116" s="180" t="s">
        <v>1100</v>
      </c>
      <c r="C116" s="189" t="s">
        <v>1072</v>
      </c>
      <c r="D116" s="190">
        <v>1</v>
      </c>
      <c r="F116" s="182" t="s">
        <v>1110</v>
      </c>
      <c r="G116" s="198">
        <v>3000</v>
      </c>
      <c r="H116" s="180" t="s">
        <v>477</v>
      </c>
    </row>
    <row r="117" spans="1:8" x14ac:dyDescent="0.25">
      <c r="A117" s="180" t="s">
        <v>705</v>
      </c>
      <c r="B117" s="180" t="s">
        <v>1100</v>
      </c>
      <c r="C117" s="189" t="s">
        <v>1072</v>
      </c>
      <c r="D117" s="190">
        <v>1</v>
      </c>
      <c r="F117" s="205" t="s">
        <v>708</v>
      </c>
      <c r="G117" s="198">
        <v>3000</v>
      </c>
      <c r="H117" s="180" t="s">
        <v>477</v>
      </c>
    </row>
    <row r="118" spans="1:8" x14ac:dyDescent="0.25">
      <c r="A118" s="180" t="s">
        <v>705</v>
      </c>
      <c r="B118" s="180" t="s">
        <v>1100</v>
      </c>
      <c r="C118" s="189" t="s">
        <v>1072</v>
      </c>
      <c r="D118" s="190">
        <v>1</v>
      </c>
      <c r="F118" s="182" t="s">
        <v>1111</v>
      </c>
      <c r="G118" s="198">
        <v>3000</v>
      </c>
      <c r="H118" s="180" t="s">
        <v>477</v>
      </c>
    </row>
    <row r="119" spans="1:8" x14ac:dyDescent="0.25">
      <c r="A119" s="180" t="s">
        <v>705</v>
      </c>
      <c r="B119" s="180" t="s">
        <v>1100</v>
      </c>
      <c r="C119" s="189" t="s">
        <v>1072</v>
      </c>
      <c r="D119" s="190">
        <v>1</v>
      </c>
      <c r="F119" s="182" t="s">
        <v>1112</v>
      </c>
      <c r="G119" s="198">
        <v>3000</v>
      </c>
      <c r="H119" s="180" t="s">
        <v>477</v>
      </c>
    </row>
    <row r="120" spans="1:8" x14ac:dyDescent="0.25">
      <c r="A120" s="180" t="s">
        <v>705</v>
      </c>
      <c r="B120" s="180" t="s">
        <v>1100</v>
      </c>
      <c r="C120" s="189" t="s">
        <v>1072</v>
      </c>
      <c r="D120" s="190">
        <v>1</v>
      </c>
      <c r="F120" s="182" t="s">
        <v>1113</v>
      </c>
      <c r="G120" s="198">
        <v>3000</v>
      </c>
      <c r="H120" s="180" t="s">
        <v>477</v>
      </c>
    </row>
    <row r="121" spans="1:8" x14ac:dyDescent="0.25">
      <c r="A121" s="180" t="s">
        <v>705</v>
      </c>
      <c r="B121" s="180" t="s">
        <v>1100</v>
      </c>
      <c r="C121" s="189" t="s">
        <v>1072</v>
      </c>
      <c r="D121" s="190">
        <v>1</v>
      </c>
      <c r="F121" s="205" t="s">
        <v>708</v>
      </c>
      <c r="G121" s="198">
        <v>3000</v>
      </c>
      <c r="H121" s="180" t="s">
        <v>477</v>
      </c>
    </row>
    <row r="122" spans="1:8" x14ac:dyDescent="0.25">
      <c r="A122" s="180" t="s">
        <v>705</v>
      </c>
      <c r="B122" s="180" t="s">
        <v>1100</v>
      </c>
      <c r="C122" s="189" t="s">
        <v>1114</v>
      </c>
      <c r="D122" s="190">
        <v>1</v>
      </c>
      <c r="F122" s="205" t="s">
        <v>708</v>
      </c>
      <c r="G122" s="198">
        <v>10000</v>
      </c>
      <c r="H122" s="180" t="s">
        <v>477</v>
      </c>
    </row>
    <row r="123" spans="1:8" x14ac:dyDescent="0.25">
      <c r="A123" s="180" t="s">
        <v>705</v>
      </c>
      <c r="B123" s="180" t="s">
        <v>789</v>
      </c>
      <c r="C123" s="189" t="s">
        <v>1050</v>
      </c>
      <c r="D123" s="190">
        <v>1</v>
      </c>
      <c r="F123" s="182" t="s">
        <v>1115</v>
      </c>
      <c r="G123" s="198">
        <v>5000</v>
      </c>
      <c r="H123" s="180" t="s">
        <v>477</v>
      </c>
    </row>
    <row r="124" spans="1:8" x14ac:dyDescent="0.25">
      <c r="A124" s="180" t="s">
        <v>705</v>
      </c>
      <c r="B124" s="180" t="s">
        <v>1100</v>
      </c>
      <c r="C124" s="189" t="s">
        <v>1116</v>
      </c>
      <c r="D124" s="190">
        <v>1</v>
      </c>
      <c r="F124" s="182" t="s">
        <v>1117</v>
      </c>
      <c r="G124" s="198">
        <v>5000</v>
      </c>
      <c r="H124" s="180" t="s">
        <v>477</v>
      </c>
    </row>
    <row r="125" spans="1:8" x14ac:dyDescent="0.25">
      <c r="A125" s="180" t="s">
        <v>705</v>
      </c>
      <c r="B125" s="180" t="s">
        <v>1100</v>
      </c>
      <c r="C125" s="189" t="s">
        <v>1050</v>
      </c>
      <c r="D125" s="190">
        <v>1</v>
      </c>
      <c r="F125" s="182" t="s">
        <v>1118</v>
      </c>
      <c r="G125" s="198">
        <v>5000</v>
      </c>
      <c r="H125" s="180" t="s">
        <v>477</v>
      </c>
    </row>
    <row r="126" spans="1:8" x14ac:dyDescent="0.25">
      <c r="A126" s="180" t="s">
        <v>705</v>
      </c>
      <c r="B126" s="180" t="s">
        <v>789</v>
      </c>
      <c r="C126" s="189" t="s">
        <v>1050</v>
      </c>
      <c r="D126" s="190">
        <v>1</v>
      </c>
      <c r="F126" s="182" t="s">
        <v>1119</v>
      </c>
      <c r="G126" s="198">
        <v>5000</v>
      </c>
      <c r="H126" s="180" t="s">
        <v>477</v>
      </c>
    </row>
    <row r="127" spans="1:8" x14ac:dyDescent="0.25">
      <c r="A127" s="180" t="s">
        <v>705</v>
      </c>
      <c r="B127" s="180" t="s">
        <v>789</v>
      </c>
      <c r="C127" s="189" t="s">
        <v>1050</v>
      </c>
      <c r="D127" s="190">
        <v>1</v>
      </c>
      <c r="F127" s="182" t="s">
        <v>1120</v>
      </c>
      <c r="G127" s="198">
        <v>5000</v>
      </c>
      <c r="H127" s="180" t="s">
        <v>477</v>
      </c>
    </row>
    <row r="128" spans="1:8" x14ac:dyDescent="0.25">
      <c r="A128" s="180" t="s">
        <v>705</v>
      </c>
      <c r="B128" s="180" t="s">
        <v>771</v>
      </c>
      <c r="C128" s="191" t="s">
        <v>1058</v>
      </c>
      <c r="D128" s="190">
        <v>1</v>
      </c>
      <c r="F128" s="182" t="s">
        <v>1133</v>
      </c>
      <c r="G128" s="198">
        <v>8000</v>
      </c>
      <c r="H128" s="180" t="s">
        <v>477</v>
      </c>
    </row>
    <row r="129" spans="1:8" x14ac:dyDescent="0.25">
      <c r="A129" s="180" t="s">
        <v>705</v>
      </c>
      <c r="B129" s="180" t="s">
        <v>771</v>
      </c>
      <c r="C129" s="191" t="s">
        <v>1056</v>
      </c>
      <c r="D129" s="190">
        <v>1</v>
      </c>
      <c r="F129" s="182" t="s">
        <v>1134</v>
      </c>
      <c r="G129" s="198">
        <v>5000</v>
      </c>
      <c r="H129" s="180" t="s">
        <v>477</v>
      </c>
    </row>
    <row r="130" spans="1:8" x14ac:dyDescent="0.25">
      <c r="A130" s="180" t="s">
        <v>705</v>
      </c>
      <c r="B130" s="180" t="s">
        <v>771</v>
      </c>
      <c r="C130" s="191" t="s">
        <v>1058</v>
      </c>
      <c r="D130" s="190">
        <v>1</v>
      </c>
      <c r="F130" s="182" t="s">
        <v>1135</v>
      </c>
      <c r="G130" s="198">
        <v>8000</v>
      </c>
      <c r="H130" s="180" t="s">
        <v>477</v>
      </c>
    </row>
    <row r="131" spans="1:8" x14ac:dyDescent="0.25">
      <c r="A131" s="180" t="s">
        <v>705</v>
      </c>
      <c r="B131" s="180" t="s">
        <v>771</v>
      </c>
      <c r="C131" s="191" t="s">
        <v>1056</v>
      </c>
      <c r="D131" s="190">
        <v>1</v>
      </c>
      <c r="F131" s="182" t="s">
        <v>1136</v>
      </c>
      <c r="G131" s="198">
        <v>5000</v>
      </c>
      <c r="H131" s="180" t="s">
        <v>477</v>
      </c>
    </row>
    <row r="132" spans="1:8" x14ac:dyDescent="0.25">
      <c r="A132" s="180" t="s">
        <v>705</v>
      </c>
      <c r="B132" s="180" t="s">
        <v>1137</v>
      </c>
      <c r="C132" s="191" t="s">
        <v>1056</v>
      </c>
      <c r="D132" s="190">
        <v>1</v>
      </c>
      <c r="F132" s="182" t="s">
        <v>1138</v>
      </c>
      <c r="G132" s="198">
        <v>5000</v>
      </c>
      <c r="H132" s="180" t="s">
        <v>477</v>
      </c>
    </row>
    <row r="133" spans="1:8" x14ac:dyDescent="0.25">
      <c r="A133" s="180" t="s">
        <v>705</v>
      </c>
      <c r="B133" s="180" t="s">
        <v>752</v>
      </c>
      <c r="C133" s="191" t="s">
        <v>1139</v>
      </c>
      <c r="D133" s="190">
        <v>1</v>
      </c>
      <c r="F133" s="182" t="s">
        <v>1140</v>
      </c>
      <c r="G133" s="198">
        <v>10000</v>
      </c>
      <c r="H133" s="180" t="s">
        <v>477</v>
      </c>
    </row>
    <row r="134" spans="1:8" x14ac:dyDescent="0.25">
      <c r="A134" s="180" t="s">
        <v>705</v>
      </c>
      <c r="B134" s="180" t="s">
        <v>752</v>
      </c>
      <c r="C134" s="191" t="s">
        <v>1058</v>
      </c>
      <c r="D134" s="190">
        <v>1</v>
      </c>
      <c r="F134" s="205" t="s">
        <v>708</v>
      </c>
      <c r="G134" s="198">
        <v>5000</v>
      </c>
      <c r="H134" s="180" t="s">
        <v>477</v>
      </c>
    </row>
    <row r="135" spans="1:8" x14ac:dyDescent="0.25">
      <c r="A135" s="180" t="s">
        <v>705</v>
      </c>
      <c r="B135" s="180" t="s">
        <v>1137</v>
      </c>
      <c r="C135" s="191" t="s">
        <v>1141</v>
      </c>
      <c r="D135" s="190">
        <v>1</v>
      </c>
      <c r="F135" s="182" t="s">
        <v>1142</v>
      </c>
      <c r="G135" s="198">
        <v>5000</v>
      </c>
      <c r="H135" s="180" t="s">
        <v>477</v>
      </c>
    </row>
    <row r="136" spans="1:8" x14ac:dyDescent="0.25">
      <c r="A136" s="180" t="s">
        <v>705</v>
      </c>
      <c r="B136" s="180" t="s">
        <v>726</v>
      </c>
      <c r="C136" s="181" t="s">
        <v>1085</v>
      </c>
      <c r="D136" s="181">
        <v>1</v>
      </c>
      <c r="E136" s="184"/>
      <c r="F136" s="182" t="s">
        <v>1143</v>
      </c>
      <c r="G136" s="198">
        <v>4000</v>
      </c>
      <c r="H136" s="180" t="s">
        <v>477</v>
      </c>
    </row>
    <row r="137" spans="1:8" x14ac:dyDescent="0.25">
      <c r="A137" s="180" t="s">
        <v>705</v>
      </c>
      <c r="B137" s="180" t="s">
        <v>726</v>
      </c>
      <c r="C137" s="181" t="s">
        <v>1144</v>
      </c>
      <c r="D137" s="181">
        <v>1</v>
      </c>
      <c r="E137" s="184"/>
      <c r="F137" s="182" t="s">
        <v>974</v>
      </c>
      <c r="G137" s="198">
        <v>8000</v>
      </c>
      <c r="H137" s="180" t="s">
        <v>477</v>
      </c>
    </row>
    <row r="138" spans="1:8" x14ac:dyDescent="0.25">
      <c r="A138" s="180" t="s">
        <v>705</v>
      </c>
      <c r="B138" s="180" t="s">
        <v>1145</v>
      </c>
      <c r="C138" s="191" t="s">
        <v>1056</v>
      </c>
      <c r="D138" s="190">
        <v>1</v>
      </c>
      <c r="F138" s="182" t="s">
        <v>1143</v>
      </c>
      <c r="G138" s="198">
        <v>5000</v>
      </c>
      <c r="H138" s="180" t="s">
        <v>477</v>
      </c>
    </row>
    <row r="139" spans="1:8" x14ac:dyDescent="0.25">
      <c r="A139" s="180" t="s">
        <v>705</v>
      </c>
      <c r="B139" s="180" t="s">
        <v>1145</v>
      </c>
      <c r="C139" s="191" t="s">
        <v>1058</v>
      </c>
      <c r="D139" s="190">
        <v>1</v>
      </c>
      <c r="F139" s="182" t="s">
        <v>1146</v>
      </c>
      <c r="G139" s="198">
        <v>8000</v>
      </c>
      <c r="H139" s="180" t="s">
        <v>477</v>
      </c>
    </row>
    <row r="140" spans="1:8" x14ac:dyDescent="0.25">
      <c r="A140" s="180" t="s">
        <v>705</v>
      </c>
      <c r="B140" s="180" t="s">
        <v>1145</v>
      </c>
      <c r="C140" s="191" t="s">
        <v>1098</v>
      </c>
      <c r="D140" s="190">
        <v>1</v>
      </c>
      <c r="F140" s="182" t="s">
        <v>1147</v>
      </c>
      <c r="G140" s="198">
        <v>4000</v>
      </c>
      <c r="H140" s="180" t="s">
        <v>477</v>
      </c>
    </row>
    <row r="141" spans="1:8" x14ac:dyDescent="0.25">
      <c r="A141" s="180" t="s">
        <v>705</v>
      </c>
      <c r="B141" s="180" t="s">
        <v>1145</v>
      </c>
      <c r="C141" s="191" t="s">
        <v>1098</v>
      </c>
      <c r="D141" s="190">
        <v>1</v>
      </c>
      <c r="F141" s="182" t="s">
        <v>1148</v>
      </c>
      <c r="G141" s="198">
        <v>4000</v>
      </c>
      <c r="H141" s="180" t="s">
        <v>477</v>
      </c>
    </row>
    <row r="142" spans="1:8" x14ac:dyDescent="0.25">
      <c r="A142" s="180" t="s">
        <v>705</v>
      </c>
      <c r="B142" s="180" t="s">
        <v>1145</v>
      </c>
      <c r="C142" s="191" t="s">
        <v>1098</v>
      </c>
      <c r="D142" s="190">
        <v>1</v>
      </c>
      <c r="F142" s="182" t="s">
        <v>1149</v>
      </c>
      <c r="G142" s="198">
        <v>4000</v>
      </c>
      <c r="H142" s="180" t="s">
        <v>477</v>
      </c>
    </row>
    <row r="143" spans="1:8" x14ac:dyDescent="0.25">
      <c r="A143" s="180" t="s">
        <v>705</v>
      </c>
      <c r="B143" s="180" t="s">
        <v>1145</v>
      </c>
      <c r="C143" s="191" t="s">
        <v>1150</v>
      </c>
      <c r="D143" s="190">
        <v>1</v>
      </c>
      <c r="F143" s="182" t="s">
        <v>1151</v>
      </c>
      <c r="G143" s="198">
        <v>10000</v>
      </c>
      <c r="H143" s="180" t="s">
        <v>477</v>
      </c>
    </row>
    <row r="144" spans="1:8" x14ac:dyDescent="0.25">
      <c r="A144" s="180" t="s">
        <v>705</v>
      </c>
      <c r="B144" s="180" t="s">
        <v>1145</v>
      </c>
      <c r="C144" s="191" t="s">
        <v>1150</v>
      </c>
      <c r="D144" s="190">
        <v>1</v>
      </c>
      <c r="F144" s="182" t="s">
        <v>1152</v>
      </c>
      <c r="G144" s="198">
        <v>10000</v>
      </c>
      <c r="H144" s="180" t="s">
        <v>477</v>
      </c>
    </row>
    <row r="145" spans="1:8" x14ac:dyDescent="0.25">
      <c r="A145" s="180" t="s">
        <v>705</v>
      </c>
      <c r="B145" s="180" t="s">
        <v>1145</v>
      </c>
      <c r="C145" s="191" t="s">
        <v>1153</v>
      </c>
      <c r="D145" s="190">
        <v>1</v>
      </c>
      <c r="F145" s="182" t="s">
        <v>1154</v>
      </c>
      <c r="G145" s="198">
        <v>8000</v>
      </c>
      <c r="H145" s="180" t="s">
        <v>477</v>
      </c>
    </row>
    <row r="146" spans="1:8" x14ac:dyDescent="0.25">
      <c r="A146" s="180" t="s">
        <v>705</v>
      </c>
      <c r="B146" s="180" t="s">
        <v>1155</v>
      </c>
      <c r="C146" s="191" t="s">
        <v>1098</v>
      </c>
      <c r="D146" s="190">
        <v>1</v>
      </c>
      <c r="F146" s="182" t="s">
        <v>1156</v>
      </c>
      <c r="G146" s="198">
        <v>4000</v>
      </c>
      <c r="H146" s="180" t="s">
        <v>477</v>
      </c>
    </row>
    <row r="147" spans="1:8" x14ac:dyDescent="0.25">
      <c r="A147" s="180" t="s">
        <v>705</v>
      </c>
      <c r="B147" s="180" t="s">
        <v>1155</v>
      </c>
      <c r="C147" s="191" t="s">
        <v>1056</v>
      </c>
      <c r="D147" s="190">
        <v>1</v>
      </c>
      <c r="F147" s="182" t="s">
        <v>1157</v>
      </c>
      <c r="G147" s="198">
        <v>5000</v>
      </c>
      <c r="H147" s="180" t="s">
        <v>477</v>
      </c>
    </row>
    <row r="148" spans="1:8" x14ac:dyDescent="0.25">
      <c r="A148" s="180" t="s">
        <v>705</v>
      </c>
      <c r="B148" s="180" t="s">
        <v>1155</v>
      </c>
      <c r="C148" s="191" t="s">
        <v>1058</v>
      </c>
      <c r="D148" s="190">
        <v>1</v>
      </c>
      <c r="F148" s="182" t="s">
        <v>1158</v>
      </c>
      <c r="G148" s="198">
        <v>8000</v>
      </c>
      <c r="H148" s="180" t="s">
        <v>477</v>
      </c>
    </row>
    <row r="149" spans="1:8" x14ac:dyDescent="0.25">
      <c r="A149" s="180" t="s">
        <v>705</v>
      </c>
      <c r="B149" s="180" t="s">
        <v>1145</v>
      </c>
      <c r="C149" s="191" t="s">
        <v>1058</v>
      </c>
      <c r="D149" s="190">
        <v>1</v>
      </c>
      <c r="F149" s="182" t="s">
        <v>1159</v>
      </c>
      <c r="G149" s="198">
        <v>8000</v>
      </c>
      <c r="H149" s="180" t="s">
        <v>477</v>
      </c>
    </row>
    <row r="150" spans="1:8" x14ac:dyDescent="0.25">
      <c r="A150" s="180" t="s">
        <v>705</v>
      </c>
      <c r="B150" s="180" t="s">
        <v>1145</v>
      </c>
      <c r="C150" s="191" t="s">
        <v>1056</v>
      </c>
      <c r="D150" s="190">
        <v>1</v>
      </c>
      <c r="F150" s="205" t="s">
        <v>708</v>
      </c>
      <c r="G150" s="198">
        <v>4000</v>
      </c>
      <c r="H150" s="180" t="s">
        <v>477</v>
      </c>
    </row>
    <row r="151" spans="1:8" x14ac:dyDescent="0.25">
      <c r="A151" s="180" t="s">
        <v>705</v>
      </c>
      <c r="B151" s="180" t="s">
        <v>1145</v>
      </c>
      <c r="C151" s="191" t="s">
        <v>1058</v>
      </c>
      <c r="D151" s="190">
        <v>1</v>
      </c>
      <c r="F151" s="182" t="s">
        <v>1160</v>
      </c>
      <c r="G151" s="198">
        <v>8000</v>
      </c>
      <c r="H151" s="180" t="s">
        <v>477</v>
      </c>
    </row>
    <row r="152" spans="1:8" x14ac:dyDescent="0.25">
      <c r="A152" s="180" t="s">
        <v>705</v>
      </c>
      <c r="B152" s="180" t="s">
        <v>1145</v>
      </c>
      <c r="C152" s="191" t="s">
        <v>1056</v>
      </c>
      <c r="D152" s="190">
        <v>1</v>
      </c>
      <c r="F152" s="182" t="s">
        <v>1161</v>
      </c>
      <c r="G152" s="198">
        <v>4000</v>
      </c>
      <c r="H152" s="180" t="s">
        <v>477</v>
      </c>
    </row>
    <row r="153" spans="1:8" x14ac:dyDescent="0.25">
      <c r="A153" s="180" t="s">
        <v>705</v>
      </c>
      <c r="B153" s="180" t="s">
        <v>1162</v>
      </c>
      <c r="C153" s="191" t="s">
        <v>1056</v>
      </c>
      <c r="D153" s="190">
        <v>1</v>
      </c>
      <c r="F153" s="205" t="s">
        <v>708</v>
      </c>
      <c r="G153" s="198">
        <v>4000</v>
      </c>
      <c r="H153" s="180" t="s">
        <v>477</v>
      </c>
    </row>
    <row r="154" spans="1:8" x14ac:dyDescent="0.25">
      <c r="A154" s="180" t="s">
        <v>705</v>
      </c>
      <c r="B154" s="180" t="s">
        <v>1162</v>
      </c>
      <c r="C154" s="191" t="s">
        <v>1058</v>
      </c>
      <c r="D154" s="190">
        <v>1</v>
      </c>
      <c r="F154" s="182" t="s">
        <v>1163</v>
      </c>
      <c r="G154" s="198">
        <v>4000</v>
      </c>
      <c r="H154" s="180" t="s">
        <v>477</v>
      </c>
    </row>
    <row r="155" spans="1:8" x14ac:dyDescent="0.25">
      <c r="A155" s="180" t="s">
        <v>705</v>
      </c>
      <c r="B155" s="180" t="s">
        <v>1162</v>
      </c>
      <c r="C155" s="191" t="s">
        <v>1056</v>
      </c>
      <c r="D155" s="190">
        <v>1</v>
      </c>
      <c r="F155" s="182" t="s">
        <v>1164</v>
      </c>
      <c r="G155" s="198">
        <v>5000</v>
      </c>
      <c r="H155" s="180" t="s">
        <v>477</v>
      </c>
    </row>
    <row r="156" spans="1:8" x14ac:dyDescent="0.25">
      <c r="A156" s="180" t="s">
        <v>705</v>
      </c>
      <c r="B156" s="180" t="s">
        <v>1162</v>
      </c>
      <c r="C156" s="191" t="s">
        <v>1058</v>
      </c>
      <c r="D156" s="190">
        <v>1</v>
      </c>
      <c r="F156" s="182" t="s">
        <v>1165</v>
      </c>
      <c r="G156" s="198">
        <v>5000</v>
      </c>
      <c r="H156" s="180" t="s">
        <v>477</v>
      </c>
    </row>
    <row r="157" spans="1:8" x14ac:dyDescent="0.25">
      <c r="A157" s="180" t="s">
        <v>705</v>
      </c>
      <c r="B157" s="180" t="s">
        <v>1145</v>
      </c>
      <c r="C157" s="191" t="s">
        <v>1058</v>
      </c>
      <c r="D157" s="190">
        <v>1</v>
      </c>
      <c r="F157" s="182" t="s">
        <v>1166</v>
      </c>
      <c r="G157" s="198">
        <v>5000</v>
      </c>
      <c r="H157" s="180" t="s">
        <v>477</v>
      </c>
    </row>
    <row r="158" spans="1:8" x14ac:dyDescent="0.25">
      <c r="A158" s="180" t="s">
        <v>705</v>
      </c>
      <c r="B158" s="180" t="s">
        <v>1145</v>
      </c>
      <c r="C158" s="191" t="s">
        <v>1056</v>
      </c>
      <c r="D158" s="190">
        <v>1</v>
      </c>
      <c r="F158" s="182" t="s">
        <v>1167</v>
      </c>
      <c r="G158" s="198">
        <v>5000</v>
      </c>
      <c r="H158" s="180" t="s">
        <v>477</v>
      </c>
    </row>
    <row r="159" spans="1:8" x14ac:dyDescent="0.25">
      <c r="A159" s="180" t="s">
        <v>705</v>
      </c>
      <c r="B159" s="180" t="s">
        <v>1145</v>
      </c>
      <c r="C159" s="191" t="s">
        <v>1058</v>
      </c>
      <c r="D159" s="190">
        <v>1</v>
      </c>
      <c r="F159" s="182" t="s">
        <v>1168</v>
      </c>
      <c r="G159" s="198">
        <v>5000</v>
      </c>
      <c r="H159" s="180" t="s">
        <v>477</v>
      </c>
    </row>
    <row r="160" spans="1:8" x14ac:dyDescent="0.25">
      <c r="A160" s="180" t="s">
        <v>705</v>
      </c>
      <c r="B160" s="180" t="s">
        <v>1145</v>
      </c>
      <c r="C160" s="191" t="s">
        <v>1056</v>
      </c>
      <c r="D160" s="190">
        <v>1</v>
      </c>
      <c r="F160" s="182" t="s">
        <v>1169</v>
      </c>
      <c r="G160" s="198">
        <v>5000</v>
      </c>
      <c r="H160" s="180" t="s">
        <v>477</v>
      </c>
    </row>
    <row r="161" spans="1:8" x14ac:dyDescent="0.25">
      <c r="A161" s="180" t="s">
        <v>705</v>
      </c>
      <c r="B161" s="180" t="s">
        <v>1145</v>
      </c>
      <c r="C161" s="191" t="s">
        <v>1058</v>
      </c>
      <c r="D161" s="190">
        <v>1</v>
      </c>
      <c r="F161" s="182" t="s">
        <v>1170</v>
      </c>
      <c r="G161" s="198">
        <v>5000</v>
      </c>
      <c r="H161" s="180" t="s">
        <v>477</v>
      </c>
    </row>
    <row r="162" spans="1:8" x14ac:dyDescent="0.25">
      <c r="A162" s="180" t="s">
        <v>705</v>
      </c>
      <c r="B162" s="180" t="s">
        <v>1145</v>
      </c>
      <c r="C162" s="191" t="s">
        <v>1056</v>
      </c>
      <c r="D162" s="190">
        <v>1</v>
      </c>
      <c r="F162" s="182" t="s">
        <v>1171</v>
      </c>
      <c r="G162" s="198">
        <v>5000</v>
      </c>
      <c r="H162" s="180" t="s">
        <v>477</v>
      </c>
    </row>
    <row r="163" spans="1:8" x14ac:dyDescent="0.25">
      <c r="A163" s="180" t="s">
        <v>705</v>
      </c>
      <c r="B163" s="180" t="s">
        <v>1145</v>
      </c>
      <c r="C163" s="191" t="s">
        <v>1056</v>
      </c>
      <c r="D163" s="190">
        <v>1</v>
      </c>
      <c r="F163" s="205" t="s">
        <v>708</v>
      </c>
      <c r="G163" s="198">
        <v>5000</v>
      </c>
      <c r="H163" s="180" t="s">
        <v>477</v>
      </c>
    </row>
    <row r="164" spans="1:8" x14ac:dyDescent="0.25">
      <c r="A164" s="180" t="s">
        <v>705</v>
      </c>
      <c r="B164" s="180" t="s">
        <v>1145</v>
      </c>
      <c r="C164" s="191" t="s">
        <v>1058</v>
      </c>
      <c r="D164" s="190">
        <v>1</v>
      </c>
      <c r="F164" s="182" t="s">
        <v>1172</v>
      </c>
      <c r="G164" s="198">
        <v>5000</v>
      </c>
      <c r="H164" s="180" t="s">
        <v>477</v>
      </c>
    </row>
    <row r="165" spans="1:8" x14ac:dyDescent="0.25">
      <c r="A165" s="180" t="s">
        <v>705</v>
      </c>
      <c r="B165" s="180" t="s">
        <v>1145</v>
      </c>
      <c r="C165" s="191" t="s">
        <v>1056</v>
      </c>
      <c r="D165" s="190">
        <v>1</v>
      </c>
      <c r="F165" s="182" t="s">
        <v>1173</v>
      </c>
      <c r="G165" s="198">
        <v>5000</v>
      </c>
      <c r="H165" s="180" t="s">
        <v>477</v>
      </c>
    </row>
    <row r="166" spans="1:8" x14ac:dyDescent="0.25">
      <c r="A166" s="180" t="s">
        <v>705</v>
      </c>
      <c r="B166" s="180" t="s">
        <v>1145</v>
      </c>
      <c r="C166" s="191" t="s">
        <v>1058</v>
      </c>
      <c r="D166" s="190">
        <v>1</v>
      </c>
      <c r="F166" s="182" t="s">
        <v>1174</v>
      </c>
      <c r="G166" s="198">
        <v>5000</v>
      </c>
      <c r="H166" s="180" t="s">
        <v>477</v>
      </c>
    </row>
    <row r="167" spans="1:8" x14ac:dyDescent="0.25">
      <c r="A167" s="180" t="s">
        <v>705</v>
      </c>
      <c r="B167" s="180" t="s">
        <v>1145</v>
      </c>
      <c r="C167" s="191" t="s">
        <v>1056</v>
      </c>
      <c r="D167" s="190">
        <v>1</v>
      </c>
      <c r="F167" s="182" t="s">
        <v>1175</v>
      </c>
      <c r="G167" s="198">
        <v>5000</v>
      </c>
      <c r="H167" s="180" t="s">
        <v>477</v>
      </c>
    </row>
    <row r="168" spans="1:8" x14ac:dyDescent="0.25">
      <c r="A168" s="180" t="s">
        <v>705</v>
      </c>
      <c r="B168" s="180" t="s">
        <v>1145</v>
      </c>
      <c r="C168" s="191" t="s">
        <v>1058</v>
      </c>
      <c r="D168" s="190">
        <v>1</v>
      </c>
      <c r="F168" s="205" t="s">
        <v>708</v>
      </c>
      <c r="G168" s="198">
        <v>5000</v>
      </c>
      <c r="H168" s="180" t="s">
        <v>477</v>
      </c>
    </row>
    <row r="169" spans="1:8" x14ac:dyDescent="0.25">
      <c r="A169" s="180" t="s">
        <v>705</v>
      </c>
      <c r="B169" s="180" t="s">
        <v>1145</v>
      </c>
      <c r="C169" s="191" t="s">
        <v>1058</v>
      </c>
      <c r="D169" s="190">
        <v>1</v>
      </c>
      <c r="F169" s="182" t="s">
        <v>1176</v>
      </c>
      <c r="G169" s="198">
        <v>5000</v>
      </c>
      <c r="H169" s="180" t="s">
        <v>477</v>
      </c>
    </row>
    <row r="170" spans="1:8" x14ac:dyDescent="0.25">
      <c r="A170" s="180" t="s">
        <v>705</v>
      </c>
      <c r="B170" s="180" t="s">
        <v>1145</v>
      </c>
      <c r="C170" s="191" t="s">
        <v>1056</v>
      </c>
      <c r="D170" s="190">
        <v>1</v>
      </c>
      <c r="F170" s="182" t="s">
        <v>1177</v>
      </c>
      <c r="G170" s="198">
        <v>5000</v>
      </c>
      <c r="H170" s="180" t="s">
        <v>477</v>
      </c>
    </row>
    <row r="171" spans="1:8" x14ac:dyDescent="0.25">
      <c r="A171" s="180" t="s">
        <v>705</v>
      </c>
      <c r="B171" s="180" t="s">
        <v>1145</v>
      </c>
      <c r="C171" s="191" t="s">
        <v>1056</v>
      </c>
      <c r="D171" s="190">
        <v>1</v>
      </c>
      <c r="F171" s="205" t="s">
        <v>708</v>
      </c>
      <c r="G171" s="198">
        <v>5000</v>
      </c>
      <c r="H171" s="180" t="s">
        <v>477</v>
      </c>
    </row>
    <row r="172" spans="1:8" x14ac:dyDescent="0.25">
      <c r="A172" s="180" t="s">
        <v>705</v>
      </c>
      <c r="B172" s="180" t="s">
        <v>1145</v>
      </c>
      <c r="C172" s="191" t="s">
        <v>1058</v>
      </c>
      <c r="D172" s="190">
        <v>1</v>
      </c>
      <c r="F172" s="182" t="s">
        <v>1178</v>
      </c>
      <c r="G172" s="198">
        <v>5000</v>
      </c>
      <c r="H172" s="180" t="s">
        <v>477</v>
      </c>
    </row>
    <row r="173" spans="1:8" x14ac:dyDescent="0.25">
      <c r="A173" s="180" t="s">
        <v>705</v>
      </c>
      <c r="B173" s="180" t="s">
        <v>806</v>
      </c>
      <c r="C173" s="191" t="s">
        <v>1179</v>
      </c>
      <c r="D173" s="190">
        <v>1</v>
      </c>
      <c r="F173" s="205" t="s">
        <v>1180</v>
      </c>
      <c r="G173" s="206">
        <v>8000</v>
      </c>
      <c r="H173" s="180" t="s">
        <v>477</v>
      </c>
    </row>
    <row r="174" spans="1:8" x14ac:dyDescent="0.25">
      <c r="A174" s="180" t="s">
        <v>705</v>
      </c>
      <c r="B174" s="180" t="s">
        <v>806</v>
      </c>
      <c r="C174" s="191" t="s">
        <v>1179</v>
      </c>
      <c r="D174" s="190">
        <v>1</v>
      </c>
      <c r="F174" s="205" t="s">
        <v>1181</v>
      </c>
      <c r="G174" s="206">
        <v>8000</v>
      </c>
      <c r="H174" s="180" t="s">
        <v>477</v>
      </c>
    </row>
    <row r="175" spans="1:8" x14ac:dyDescent="0.25">
      <c r="A175" s="180" t="s">
        <v>705</v>
      </c>
      <c r="B175" s="180" t="s">
        <v>806</v>
      </c>
      <c r="C175" s="191" t="s">
        <v>1056</v>
      </c>
      <c r="D175" s="190">
        <v>1</v>
      </c>
      <c r="F175" s="182" t="s">
        <v>1182</v>
      </c>
      <c r="G175" s="198">
        <v>5000</v>
      </c>
      <c r="H175" s="180" t="s">
        <v>477</v>
      </c>
    </row>
    <row r="176" spans="1:8" x14ac:dyDescent="0.25">
      <c r="A176" s="180" t="s">
        <v>705</v>
      </c>
      <c r="B176" s="180" t="s">
        <v>806</v>
      </c>
      <c r="C176" s="191" t="s">
        <v>1056</v>
      </c>
      <c r="D176" s="190">
        <v>1</v>
      </c>
      <c r="F176" s="182" t="s">
        <v>1183</v>
      </c>
      <c r="G176" s="198">
        <v>5000</v>
      </c>
      <c r="H176" s="180" t="s">
        <v>477</v>
      </c>
    </row>
    <row r="177" spans="1:8" x14ac:dyDescent="0.25">
      <c r="A177" s="180" t="s">
        <v>705</v>
      </c>
      <c r="B177" s="180" t="s">
        <v>806</v>
      </c>
      <c r="C177" s="191" t="s">
        <v>1179</v>
      </c>
      <c r="D177" s="190">
        <v>1</v>
      </c>
      <c r="F177" s="182" t="s">
        <v>1184</v>
      </c>
      <c r="G177" s="198">
        <v>8000</v>
      </c>
      <c r="H177" s="180" t="s">
        <v>477</v>
      </c>
    </row>
    <row r="178" spans="1:8" x14ac:dyDescent="0.25">
      <c r="A178" s="180" t="s">
        <v>705</v>
      </c>
      <c r="B178" s="180" t="s">
        <v>806</v>
      </c>
      <c r="C178" s="191" t="s">
        <v>1056</v>
      </c>
      <c r="D178" s="190">
        <v>1</v>
      </c>
      <c r="F178" s="182" t="s">
        <v>1185</v>
      </c>
      <c r="G178" s="198">
        <v>5000</v>
      </c>
      <c r="H178" s="180" t="s">
        <v>477</v>
      </c>
    </row>
    <row r="179" spans="1:8" x14ac:dyDescent="0.25">
      <c r="A179" s="180" t="s">
        <v>705</v>
      </c>
      <c r="B179" s="180" t="s">
        <v>806</v>
      </c>
      <c r="C179" s="191" t="s">
        <v>1056</v>
      </c>
      <c r="D179" s="190">
        <v>1</v>
      </c>
      <c r="F179" s="182" t="s">
        <v>1186</v>
      </c>
      <c r="G179" s="198">
        <v>5000</v>
      </c>
      <c r="H179" s="180" t="s">
        <v>477</v>
      </c>
    </row>
    <row r="180" spans="1:8" x14ac:dyDescent="0.25">
      <c r="A180" s="180" t="s">
        <v>705</v>
      </c>
      <c r="B180" s="180" t="s">
        <v>806</v>
      </c>
      <c r="C180" s="191" t="s">
        <v>1179</v>
      </c>
      <c r="D180" s="190">
        <v>1</v>
      </c>
      <c r="F180" s="182" t="s">
        <v>1187</v>
      </c>
      <c r="G180" s="198">
        <v>8000</v>
      </c>
      <c r="H180" s="180" t="s">
        <v>477</v>
      </c>
    </row>
    <row r="181" spans="1:8" x14ac:dyDescent="0.25">
      <c r="A181" s="180" t="s">
        <v>705</v>
      </c>
      <c r="B181" s="180" t="s">
        <v>806</v>
      </c>
      <c r="C181" s="191" t="s">
        <v>1056</v>
      </c>
      <c r="D181" s="190">
        <v>1</v>
      </c>
      <c r="F181" s="182" t="s">
        <v>1188</v>
      </c>
      <c r="G181" s="198">
        <v>5000</v>
      </c>
      <c r="H181" s="180" t="s">
        <v>477</v>
      </c>
    </row>
    <row r="182" spans="1:8" x14ac:dyDescent="0.25">
      <c r="A182" s="180" t="s">
        <v>705</v>
      </c>
      <c r="B182" s="180" t="s">
        <v>806</v>
      </c>
      <c r="C182" s="191" t="s">
        <v>1056</v>
      </c>
      <c r="D182" s="190">
        <v>1</v>
      </c>
      <c r="F182" s="182" t="s">
        <v>1189</v>
      </c>
      <c r="G182" s="198">
        <v>5000</v>
      </c>
      <c r="H182" s="180" t="s">
        <v>477</v>
      </c>
    </row>
    <row r="183" spans="1:8" x14ac:dyDescent="0.25">
      <c r="A183" s="180" t="s">
        <v>705</v>
      </c>
      <c r="B183" s="180" t="s">
        <v>806</v>
      </c>
      <c r="C183" s="191" t="s">
        <v>1179</v>
      </c>
      <c r="D183" s="190">
        <v>1</v>
      </c>
      <c r="F183" s="182" t="s">
        <v>1190</v>
      </c>
      <c r="G183" s="198">
        <v>8000</v>
      </c>
      <c r="H183" s="180" t="s">
        <v>477</v>
      </c>
    </row>
    <row r="184" spans="1:8" x14ac:dyDescent="0.25">
      <c r="A184" s="180" t="s">
        <v>705</v>
      </c>
      <c r="B184" s="180" t="s">
        <v>806</v>
      </c>
      <c r="C184" s="191" t="s">
        <v>1056</v>
      </c>
      <c r="D184" s="190">
        <v>1</v>
      </c>
      <c r="F184" s="182" t="s">
        <v>1191</v>
      </c>
      <c r="G184" s="198">
        <v>5000</v>
      </c>
      <c r="H184" s="180" t="s">
        <v>477</v>
      </c>
    </row>
    <row r="185" spans="1:8" x14ac:dyDescent="0.25">
      <c r="A185" s="180" t="s">
        <v>705</v>
      </c>
      <c r="B185" s="180" t="s">
        <v>806</v>
      </c>
      <c r="C185" s="191" t="s">
        <v>1056</v>
      </c>
      <c r="D185" s="190">
        <v>1</v>
      </c>
      <c r="F185" s="182" t="s">
        <v>1192</v>
      </c>
      <c r="G185" s="198">
        <v>5000</v>
      </c>
      <c r="H185" s="180" t="s">
        <v>477</v>
      </c>
    </row>
    <row r="186" spans="1:8" x14ac:dyDescent="0.25">
      <c r="A186" s="180" t="s">
        <v>705</v>
      </c>
      <c r="B186" s="180" t="s">
        <v>806</v>
      </c>
      <c r="C186" s="191" t="s">
        <v>1056</v>
      </c>
      <c r="D186" s="190">
        <v>1</v>
      </c>
      <c r="F186" s="182" t="s">
        <v>1193</v>
      </c>
      <c r="G186" s="198">
        <v>5000</v>
      </c>
      <c r="H186" s="180" t="s">
        <v>477</v>
      </c>
    </row>
    <row r="187" spans="1:8" x14ac:dyDescent="0.25">
      <c r="A187" s="180" t="s">
        <v>705</v>
      </c>
      <c r="B187" s="180" t="s">
        <v>806</v>
      </c>
      <c r="C187" s="191" t="s">
        <v>1179</v>
      </c>
      <c r="D187" s="190">
        <v>1</v>
      </c>
      <c r="F187" s="182" t="s">
        <v>1194</v>
      </c>
      <c r="G187" s="198">
        <v>8000</v>
      </c>
      <c r="H187" s="180" t="s">
        <v>477</v>
      </c>
    </row>
    <row r="188" spans="1:8" x14ac:dyDescent="0.25">
      <c r="A188" s="180" t="s">
        <v>705</v>
      </c>
      <c r="B188" s="180" t="s">
        <v>806</v>
      </c>
      <c r="C188" s="191" t="s">
        <v>1056</v>
      </c>
      <c r="D188" s="190">
        <v>1</v>
      </c>
      <c r="F188" s="182" t="s">
        <v>1195</v>
      </c>
      <c r="G188" s="198">
        <v>5000</v>
      </c>
      <c r="H188" s="180" t="s">
        <v>477</v>
      </c>
    </row>
    <row r="189" spans="1:8" x14ac:dyDescent="0.25">
      <c r="A189" s="180" t="s">
        <v>705</v>
      </c>
      <c r="B189" s="180" t="s">
        <v>806</v>
      </c>
      <c r="C189" s="191" t="s">
        <v>1056</v>
      </c>
      <c r="D189" s="190">
        <v>1</v>
      </c>
      <c r="F189" s="182" t="s">
        <v>1196</v>
      </c>
      <c r="G189" s="198">
        <v>5000</v>
      </c>
      <c r="H189" s="180" t="s">
        <v>477</v>
      </c>
    </row>
    <row r="190" spans="1:8" x14ac:dyDescent="0.25">
      <c r="A190" s="180" t="s">
        <v>705</v>
      </c>
      <c r="B190" s="180" t="s">
        <v>806</v>
      </c>
      <c r="C190" s="191" t="s">
        <v>1179</v>
      </c>
      <c r="D190" s="190">
        <v>1</v>
      </c>
      <c r="F190" s="182" t="s">
        <v>1197</v>
      </c>
      <c r="G190" s="198">
        <v>8000</v>
      </c>
      <c r="H190" s="180" t="s">
        <v>477</v>
      </c>
    </row>
    <row r="191" spans="1:8" x14ac:dyDescent="0.25">
      <c r="A191" s="180" t="s">
        <v>705</v>
      </c>
      <c r="B191" s="180" t="s">
        <v>806</v>
      </c>
      <c r="C191" s="191" t="s">
        <v>1056</v>
      </c>
      <c r="D191" s="190">
        <v>1</v>
      </c>
      <c r="F191" s="182" t="s">
        <v>1198</v>
      </c>
      <c r="G191" s="198">
        <v>5000</v>
      </c>
      <c r="H191" s="180" t="s">
        <v>477</v>
      </c>
    </row>
    <row r="192" spans="1:8" x14ac:dyDescent="0.25">
      <c r="A192" s="180" t="s">
        <v>705</v>
      </c>
      <c r="B192" s="180" t="s">
        <v>806</v>
      </c>
      <c r="C192" s="191" t="s">
        <v>1056</v>
      </c>
      <c r="D192" s="190">
        <v>1</v>
      </c>
      <c r="F192" s="182" t="s">
        <v>1199</v>
      </c>
      <c r="G192" s="198">
        <v>5000</v>
      </c>
      <c r="H192" s="180" t="s">
        <v>477</v>
      </c>
    </row>
    <row r="193" spans="1:8" x14ac:dyDescent="0.25">
      <c r="A193" s="180" t="s">
        <v>705</v>
      </c>
      <c r="B193" s="180" t="s">
        <v>806</v>
      </c>
      <c r="C193" s="191" t="s">
        <v>1179</v>
      </c>
      <c r="D193" s="190">
        <v>1</v>
      </c>
      <c r="F193" s="182" t="s">
        <v>1200</v>
      </c>
      <c r="G193" s="198">
        <v>8000</v>
      </c>
      <c r="H193" s="180" t="s">
        <v>477</v>
      </c>
    </row>
    <row r="194" spans="1:8" x14ac:dyDescent="0.25">
      <c r="A194" s="180" t="s">
        <v>705</v>
      </c>
      <c r="B194" s="180" t="s">
        <v>806</v>
      </c>
      <c r="C194" s="191" t="s">
        <v>1056</v>
      </c>
      <c r="D194" s="190">
        <v>1</v>
      </c>
      <c r="F194" s="182" t="s">
        <v>1201</v>
      </c>
      <c r="G194" s="198">
        <v>5000</v>
      </c>
      <c r="H194" s="180" t="s">
        <v>477</v>
      </c>
    </row>
    <row r="195" spans="1:8" x14ac:dyDescent="0.25">
      <c r="A195" s="180" t="s">
        <v>705</v>
      </c>
      <c r="B195" s="180" t="s">
        <v>806</v>
      </c>
      <c r="C195" s="191" t="s">
        <v>1056</v>
      </c>
      <c r="D195" s="190">
        <v>1</v>
      </c>
      <c r="F195" s="182" t="s">
        <v>1202</v>
      </c>
      <c r="G195" s="198">
        <v>5000</v>
      </c>
      <c r="H195" s="180" t="s">
        <v>477</v>
      </c>
    </row>
    <row r="196" spans="1:8" x14ac:dyDescent="0.25">
      <c r="A196" s="180" t="s">
        <v>705</v>
      </c>
      <c r="B196" s="180" t="s">
        <v>806</v>
      </c>
      <c r="C196" s="191" t="s">
        <v>1179</v>
      </c>
      <c r="D196" s="190">
        <v>1</v>
      </c>
      <c r="F196" s="182" t="s">
        <v>1203</v>
      </c>
      <c r="G196" s="198">
        <v>8000</v>
      </c>
      <c r="H196" s="180" t="s">
        <v>477</v>
      </c>
    </row>
    <row r="197" spans="1:8" x14ac:dyDescent="0.25">
      <c r="A197" s="180" t="s">
        <v>705</v>
      </c>
      <c r="B197" s="180" t="s">
        <v>806</v>
      </c>
      <c r="C197" s="191" t="s">
        <v>1056</v>
      </c>
      <c r="D197" s="190">
        <v>1</v>
      </c>
      <c r="F197" s="182" t="s">
        <v>1204</v>
      </c>
      <c r="G197" s="198">
        <v>5000</v>
      </c>
      <c r="H197" s="180" t="s">
        <v>477</v>
      </c>
    </row>
    <row r="198" spans="1:8" x14ac:dyDescent="0.25">
      <c r="A198" s="180" t="s">
        <v>705</v>
      </c>
      <c r="B198" s="180" t="s">
        <v>806</v>
      </c>
      <c r="C198" s="191" t="s">
        <v>1179</v>
      </c>
      <c r="D198" s="190">
        <v>1</v>
      </c>
      <c r="F198" s="182" t="s">
        <v>1205</v>
      </c>
      <c r="G198" s="198">
        <v>8000</v>
      </c>
      <c r="H198" s="180" t="s">
        <v>477</v>
      </c>
    </row>
    <row r="199" spans="1:8" x14ac:dyDescent="0.25">
      <c r="A199" s="180" t="s">
        <v>705</v>
      </c>
      <c r="B199" s="180" t="s">
        <v>806</v>
      </c>
      <c r="C199" s="191" t="s">
        <v>1206</v>
      </c>
      <c r="D199" s="190">
        <v>1</v>
      </c>
      <c r="F199" s="205" t="s">
        <v>708</v>
      </c>
      <c r="G199" s="198">
        <v>10000</v>
      </c>
      <c r="H199" s="180" t="s">
        <v>477</v>
      </c>
    </row>
    <row r="200" spans="1:8" x14ac:dyDescent="0.25">
      <c r="A200" s="180" t="s">
        <v>705</v>
      </c>
      <c r="B200" s="180" t="s">
        <v>806</v>
      </c>
      <c r="C200" s="191" t="s">
        <v>1207</v>
      </c>
      <c r="D200" s="190">
        <v>1</v>
      </c>
      <c r="F200" s="182" t="s">
        <v>1208</v>
      </c>
      <c r="G200" s="198">
        <v>10000</v>
      </c>
      <c r="H200" s="180" t="s">
        <v>477</v>
      </c>
    </row>
    <row r="201" spans="1:8" x14ac:dyDescent="0.25">
      <c r="A201" s="180" t="s">
        <v>705</v>
      </c>
      <c r="B201" s="180" t="s">
        <v>806</v>
      </c>
      <c r="C201" s="191" t="s">
        <v>1056</v>
      </c>
      <c r="D201" s="190">
        <v>1</v>
      </c>
      <c r="F201" s="182" t="s">
        <v>1209</v>
      </c>
      <c r="G201" s="198">
        <v>5000</v>
      </c>
      <c r="H201" s="180" t="s">
        <v>477</v>
      </c>
    </row>
    <row r="202" spans="1:8" x14ac:dyDescent="0.25">
      <c r="A202" s="180" t="s">
        <v>705</v>
      </c>
      <c r="B202" s="180" t="s">
        <v>806</v>
      </c>
      <c r="C202" s="191" t="s">
        <v>1098</v>
      </c>
      <c r="D202" s="190">
        <v>1</v>
      </c>
      <c r="F202" s="182" t="s">
        <v>1210</v>
      </c>
      <c r="G202" s="198">
        <v>4000</v>
      </c>
      <c r="H202" s="180" t="s">
        <v>477</v>
      </c>
    </row>
    <row r="203" spans="1:8" x14ac:dyDescent="0.25">
      <c r="A203" s="180" t="s">
        <v>705</v>
      </c>
      <c r="B203" s="180" t="s">
        <v>806</v>
      </c>
      <c r="C203" s="191" t="s">
        <v>1098</v>
      </c>
      <c r="D203" s="190">
        <v>1</v>
      </c>
      <c r="F203" s="205" t="s">
        <v>708</v>
      </c>
      <c r="G203" s="198">
        <v>4000</v>
      </c>
      <c r="H203" s="180" t="s">
        <v>477</v>
      </c>
    </row>
    <row r="204" spans="1:8" x14ac:dyDescent="0.25">
      <c r="A204" s="180" t="s">
        <v>705</v>
      </c>
      <c r="B204" s="180" t="s">
        <v>806</v>
      </c>
      <c r="C204" s="191" t="s">
        <v>1098</v>
      </c>
      <c r="D204" s="190">
        <v>1</v>
      </c>
      <c r="F204" s="183" t="s">
        <v>708</v>
      </c>
      <c r="G204" s="198">
        <v>4000</v>
      </c>
      <c r="H204" s="180" t="s">
        <v>477</v>
      </c>
    </row>
    <row r="205" spans="1:8" x14ac:dyDescent="0.25">
      <c r="A205" s="180" t="s">
        <v>705</v>
      </c>
      <c r="B205" s="180" t="s">
        <v>806</v>
      </c>
      <c r="C205" s="191" t="s">
        <v>1098</v>
      </c>
      <c r="D205" s="190">
        <v>1</v>
      </c>
      <c r="F205" s="205" t="s">
        <v>1211</v>
      </c>
      <c r="G205" s="198">
        <v>4000</v>
      </c>
      <c r="H205" s="180" t="s">
        <v>477</v>
      </c>
    </row>
    <row r="206" spans="1:8" x14ac:dyDescent="0.25">
      <c r="A206" s="180" t="s">
        <v>705</v>
      </c>
      <c r="B206" s="180" t="s">
        <v>806</v>
      </c>
      <c r="C206" s="191" t="s">
        <v>1098</v>
      </c>
      <c r="D206" s="190">
        <v>1</v>
      </c>
      <c r="F206" s="182" t="s">
        <v>1212</v>
      </c>
      <c r="G206" s="198">
        <v>4000</v>
      </c>
      <c r="H206" s="180" t="s">
        <v>477</v>
      </c>
    </row>
    <row r="207" spans="1:8" x14ac:dyDescent="0.25">
      <c r="A207" s="180" t="s">
        <v>705</v>
      </c>
      <c r="B207" s="180" t="s">
        <v>806</v>
      </c>
      <c r="C207" s="191" t="s">
        <v>1098</v>
      </c>
      <c r="D207" s="190">
        <v>1</v>
      </c>
      <c r="F207" s="182" t="s">
        <v>1213</v>
      </c>
      <c r="G207" s="198">
        <v>4000</v>
      </c>
      <c r="H207" s="180" t="s">
        <v>477</v>
      </c>
    </row>
    <row r="208" spans="1:8" x14ac:dyDescent="0.25">
      <c r="A208" s="180" t="s">
        <v>705</v>
      </c>
      <c r="B208" s="180" t="s">
        <v>806</v>
      </c>
      <c r="C208" s="191" t="s">
        <v>1098</v>
      </c>
      <c r="D208" s="190">
        <v>1</v>
      </c>
      <c r="F208" s="182" t="s">
        <v>1214</v>
      </c>
      <c r="G208" s="198">
        <v>4000</v>
      </c>
      <c r="H208" s="180" t="s">
        <v>477</v>
      </c>
    </row>
    <row r="209" spans="1:8" x14ac:dyDescent="0.25">
      <c r="A209" s="180" t="s">
        <v>705</v>
      </c>
      <c r="B209" s="180" t="s">
        <v>806</v>
      </c>
      <c r="C209" s="191" t="s">
        <v>1215</v>
      </c>
      <c r="D209" s="190">
        <v>1</v>
      </c>
      <c r="F209" s="205" t="s">
        <v>708</v>
      </c>
      <c r="G209" s="198">
        <v>4000</v>
      </c>
      <c r="H209" s="180" t="s">
        <v>477</v>
      </c>
    </row>
    <row r="210" spans="1:8" x14ac:dyDescent="0.25">
      <c r="A210" s="180" t="s">
        <v>705</v>
      </c>
      <c r="B210" s="180" t="s">
        <v>806</v>
      </c>
      <c r="C210" s="191" t="s">
        <v>1098</v>
      </c>
      <c r="D210" s="190">
        <v>1</v>
      </c>
      <c r="F210" s="205" t="s">
        <v>708</v>
      </c>
      <c r="G210" s="198">
        <v>4000</v>
      </c>
      <c r="H210" s="180" t="s">
        <v>477</v>
      </c>
    </row>
    <row r="211" spans="1:8" x14ac:dyDescent="0.25">
      <c r="A211" s="180" t="s">
        <v>705</v>
      </c>
      <c r="B211" s="180" t="s">
        <v>806</v>
      </c>
      <c r="C211" s="191" t="s">
        <v>1098</v>
      </c>
      <c r="D211" s="190">
        <v>1</v>
      </c>
      <c r="F211" s="182" t="s">
        <v>1216</v>
      </c>
      <c r="G211" s="198">
        <v>4000</v>
      </c>
      <c r="H211" s="180" t="s">
        <v>477</v>
      </c>
    </row>
    <row r="212" spans="1:8" x14ac:dyDescent="0.25">
      <c r="A212" s="180" t="s">
        <v>705</v>
      </c>
      <c r="B212" s="180" t="s">
        <v>806</v>
      </c>
      <c r="C212" s="191" t="s">
        <v>1098</v>
      </c>
      <c r="D212" s="190">
        <v>1</v>
      </c>
      <c r="F212" s="182" t="s">
        <v>1217</v>
      </c>
      <c r="G212" s="198">
        <v>4000</v>
      </c>
      <c r="H212" s="180" t="s">
        <v>477</v>
      </c>
    </row>
    <row r="213" spans="1:8" x14ac:dyDescent="0.25">
      <c r="A213" s="180" t="s">
        <v>705</v>
      </c>
      <c r="B213" s="180" t="s">
        <v>806</v>
      </c>
      <c r="C213" s="191" t="s">
        <v>1098</v>
      </c>
      <c r="D213" s="190">
        <v>1</v>
      </c>
      <c r="F213" s="182" t="s">
        <v>1218</v>
      </c>
      <c r="G213" s="198">
        <v>4000</v>
      </c>
      <c r="H213" s="180" t="s">
        <v>477</v>
      </c>
    </row>
    <row r="214" spans="1:8" x14ac:dyDescent="0.25">
      <c r="A214" s="180" t="s">
        <v>705</v>
      </c>
      <c r="B214" s="180" t="s">
        <v>806</v>
      </c>
      <c r="C214" s="191" t="s">
        <v>1098</v>
      </c>
      <c r="D214" s="190">
        <v>1</v>
      </c>
      <c r="F214" s="182" t="s">
        <v>1219</v>
      </c>
      <c r="G214" s="198">
        <v>4000</v>
      </c>
      <c r="H214" s="180" t="s">
        <v>477</v>
      </c>
    </row>
    <row r="215" spans="1:8" x14ac:dyDescent="0.25">
      <c r="A215" s="180" t="s">
        <v>705</v>
      </c>
      <c r="B215" s="180" t="s">
        <v>806</v>
      </c>
      <c r="C215" s="191" t="s">
        <v>1098</v>
      </c>
      <c r="D215" s="190">
        <v>1</v>
      </c>
      <c r="F215" s="182" t="s">
        <v>1220</v>
      </c>
      <c r="G215" s="198">
        <v>4000</v>
      </c>
      <c r="H215" s="180" t="s">
        <v>477</v>
      </c>
    </row>
    <row r="216" spans="1:8" x14ac:dyDescent="0.25">
      <c r="A216" s="180" t="s">
        <v>705</v>
      </c>
      <c r="B216" s="180" t="s">
        <v>806</v>
      </c>
      <c r="C216" s="191" t="s">
        <v>1098</v>
      </c>
      <c r="D216" s="190">
        <v>1</v>
      </c>
      <c r="F216" s="182" t="s">
        <v>1221</v>
      </c>
      <c r="G216" s="198">
        <v>4000</v>
      </c>
      <c r="H216" s="180" t="s">
        <v>477</v>
      </c>
    </row>
    <row r="217" spans="1:8" x14ac:dyDescent="0.25">
      <c r="A217" s="180" t="s">
        <v>705</v>
      </c>
      <c r="B217" s="180" t="s">
        <v>806</v>
      </c>
      <c r="C217" s="191" t="s">
        <v>1098</v>
      </c>
      <c r="D217" s="190">
        <v>1</v>
      </c>
      <c r="F217" s="182" t="s">
        <v>1222</v>
      </c>
      <c r="G217" s="198">
        <v>4000</v>
      </c>
      <c r="H217" s="180" t="s">
        <v>477</v>
      </c>
    </row>
    <row r="218" spans="1:8" x14ac:dyDescent="0.25">
      <c r="A218" s="180" t="s">
        <v>705</v>
      </c>
      <c r="B218" s="180" t="s">
        <v>806</v>
      </c>
      <c r="C218" s="191" t="s">
        <v>1215</v>
      </c>
      <c r="D218" s="190">
        <v>1</v>
      </c>
      <c r="F218" s="205" t="s">
        <v>708</v>
      </c>
      <c r="G218" s="198">
        <v>4000</v>
      </c>
      <c r="H218" s="180" t="s">
        <v>477</v>
      </c>
    </row>
    <row r="219" spans="1:8" x14ac:dyDescent="0.25">
      <c r="A219" s="180" t="s">
        <v>705</v>
      </c>
      <c r="B219" s="180" t="s">
        <v>806</v>
      </c>
      <c r="C219" s="191" t="s">
        <v>1050</v>
      </c>
      <c r="D219" s="190">
        <v>1</v>
      </c>
      <c r="F219" s="182" t="s">
        <v>1192</v>
      </c>
      <c r="G219" s="198">
        <v>6000</v>
      </c>
      <c r="H219" s="180" t="s">
        <v>477</v>
      </c>
    </row>
    <row r="220" spans="1:8" x14ac:dyDescent="0.25">
      <c r="A220" s="180" t="s">
        <v>705</v>
      </c>
      <c r="B220" s="180" t="s">
        <v>806</v>
      </c>
      <c r="C220" s="191" t="s">
        <v>1098</v>
      </c>
      <c r="D220" s="190">
        <v>1</v>
      </c>
      <c r="F220" s="182" t="s">
        <v>1223</v>
      </c>
      <c r="G220" s="198">
        <v>4000</v>
      </c>
      <c r="H220" s="180" t="s">
        <v>477</v>
      </c>
    </row>
    <row r="221" spans="1:8" x14ac:dyDescent="0.25">
      <c r="A221" s="180" t="s">
        <v>705</v>
      </c>
      <c r="B221" s="180" t="s">
        <v>806</v>
      </c>
      <c r="C221" s="191" t="s">
        <v>1098</v>
      </c>
      <c r="D221" s="190">
        <v>1</v>
      </c>
      <c r="F221" s="205" t="s">
        <v>708</v>
      </c>
      <c r="G221" s="198">
        <v>4000</v>
      </c>
      <c r="H221" s="180" t="s">
        <v>477</v>
      </c>
    </row>
    <row r="222" spans="1:8" x14ac:dyDescent="0.25">
      <c r="A222" s="194" t="s">
        <v>1376</v>
      </c>
      <c r="B222" s="194" t="s">
        <v>1373</v>
      </c>
      <c r="C222" s="191" t="s">
        <v>1374</v>
      </c>
      <c r="D222" s="191">
        <v>1</v>
      </c>
      <c r="E222" s="191"/>
      <c r="F222" s="193" t="s">
        <v>1375</v>
      </c>
      <c r="G222" s="199">
        <v>200</v>
      </c>
      <c r="H222" s="180" t="s">
        <v>477</v>
      </c>
    </row>
    <row r="223" spans="1:8" x14ac:dyDescent="0.25">
      <c r="A223" s="194" t="s">
        <v>1376</v>
      </c>
      <c r="B223" s="194" t="s">
        <v>1373</v>
      </c>
      <c r="C223" s="191" t="s">
        <v>1374</v>
      </c>
      <c r="D223" s="191">
        <v>1</v>
      </c>
      <c r="E223" s="191"/>
      <c r="F223" s="193" t="s">
        <v>1377</v>
      </c>
      <c r="G223" s="199">
        <v>200</v>
      </c>
      <c r="H223" s="180" t="s">
        <v>477</v>
      </c>
    </row>
    <row r="224" spans="1:8" x14ac:dyDescent="0.25">
      <c r="A224" s="194" t="s">
        <v>1376</v>
      </c>
      <c r="B224" s="194" t="s">
        <v>1373</v>
      </c>
      <c r="C224" s="191" t="s">
        <v>1374</v>
      </c>
      <c r="D224" s="191">
        <v>1</v>
      </c>
      <c r="E224" s="191"/>
      <c r="F224" s="193" t="s">
        <v>1378</v>
      </c>
      <c r="G224" s="199">
        <v>200</v>
      </c>
      <c r="H224" s="180" t="s">
        <v>477</v>
      </c>
    </row>
    <row r="225" spans="1:8" x14ac:dyDescent="0.25">
      <c r="A225" s="194" t="s">
        <v>1376</v>
      </c>
      <c r="B225" s="194" t="s">
        <v>1373</v>
      </c>
      <c r="C225" s="191" t="s">
        <v>1374</v>
      </c>
      <c r="D225" s="191">
        <v>1</v>
      </c>
      <c r="E225" s="191"/>
      <c r="F225" s="193" t="s">
        <v>1379</v>
      </c>
      <c r="G225" s="199">
        <v>200</v>
      </c>
      <c r="H225" s="180" t="s">
        <v>477</v>
      </c>
    </row>
    <row r="226" spans="1:8" x14ac:dyDescent="0.25">
      <c r="A226" s="194" t="s">
        <v>1376</v>
      </c>
      <c r="B226" s="194" t="s">
        <v>1373</v>
      </c>
      <c r="C226" s="191" t="s">
        <v>1374</v>
      </c>
      <c r="D226" s="191">
        <v>1</v>
      </c>
      <c r="E226" s="191"/>
      <c r="F226" s="193" t="s">
        <v>1380</v>
      </c>
      <c r="G226" s="199">
        <v>200</v>
      </c>
      <c r="H226" s="180" t="s">
        <v>477</v>
      </c>
    </row>
    <row r="227" spans="1:8" x14ac:dyDescent="0.25">
      <c r="A227" s="194" t="s">
        <v>1376</v>
      </c>
      <c r="B227" s="194" t="s">
        <v>1373</v>
      </c>
      <c r="C227" s="191" t="s">
        <v>1374</v>
      </c>
      <c r="D227" s="191">
        <v>1</v>
      </c>
      <c r="E227" s="191"/>
      <c r="F227" s="193" t="s">
        <v>1381</v>
      </c>
      <c r="G227" s="199">
        <v>200</v>
      </c>
      <c r="H227" s="180" t="s">
        <v>477</v>
      </c>
    </row>
    <row r="228" spans="1:8" x14ac:dyDescent="0.25">
      <c r="A228" s="194" t="s">
        <v>1376</v>
      </c>
      <c r="B228" s="194" t="s">
        <v>1373</v>
      </c>
      <c r="C228" s="191" t="s">
        <v>1374</v>
      </c>
      <c r="D228" s="191">
        <v>1</v>
      </c>
      <c r="E228" s="191"/>
      <c r="F228" s="193" t="s">
        <v>1382</v>
      </c>
      <c r="G228" s="199">
        <v>200</v>
      </c>
      <c r="H228" s="180" t="s">
        <v>477</v>
      </c>
    </row>
    <row r="229" spans="1:8" x14ac:dyDescent="0.25">
      <c r="A229" s="194" t="s">
        <v>1376</v>
      </c>
      <c r="B229" s="194" t="s">
        <v>1373</v>
      </c>
      <c r="C229" s="191" t="s">
        <v>1374</v>
      </c>
      <c r="D229" s="191">
        <v>1</v>
      </c>
      <c r="E229" s="191"/>
      <c r="F229" s="193" t="s">
        <v>1383</v>
      </c>
      <c r="G229" s="199">
        <v>200</v>
      </c>
      <c r="H229" s="180" t="s">
        <v>477</v>
      </c>
    </row>
    <row r="230" spans="1:8" x14ac:dyDescent="0.25">
      <c r="A230" s="194" t="s">
        <v>1376</v>
      </c>
      <c r="B230" s="194" t="s">
        <v>1373</v>
      </c>
      <c r="C230" s="191" t="s">
        <v>1374</v>
      </c>
      <c r="D230" s="191">
        <v>1</v>
      </c>
      <c r="E230" s="191"/>
      <c r="F230" s="193" t="s">
        <v>1384</v>
      </c>
      <c r="G230" s="199">
        <v>200</v>
      </c>
      <c r="H230" s="180" t="s">
        <v>477</v>
      </c>
    </row>
    <row r="231" spans="1:8" x14ac:dyDescent="0.25">
      <c r="A231" s="194" t="s">
        <v>1376</v>
      </c>
      <c r="B231" s="194" t="s">
        <v>1373</v>
      </c>
      <c r="C231" s="191" t="s">
        <v>1374</v>
      </c>
      <c r="D231" s="191">
        <v>1</v>
      </c>
      <c r="E231" s="191"/>
      <c r="F231" s="193" t="s">
        <v>1385</v>
      </c>
      <c r="G231" s="199">
        <v>200</v>
      </c>
      <c r="H231" s="180" t="s">
        <v>477</v>
      </c>
    </row>
    <row r="232" spans="1:8" x14ac:dyDescent="0.25">
      <c r="A232" s="194" t="s">
        <v>1376</v>
      </c>
      <c r="B232" s="194" t="s">
        <v>1373</v>
      </c>
      <c r="C232" s="191" t="s">
        <v>1374</v>
      </c>
      <c r="D232" s="191">
        <v>1</v>
      </c>
      <c r="E232" s="191"/>
      <c r="F232" s="193" t="s">
        <v>1386</v>
      </c>
      <c r="G232" s="199">
        <v>200</v>
      </c>
      <c r="H232" s="180" t="s">
        <v>477</v>
      </c>
    </row>
    <row r="233" spans="1:8" x14ac:dyDescent="0.25">
      <c r="A233" s="194" t="s">
        <v>1376</v>
      </c>
      <c r="B233" s="194" t="s">
        <v>1373</v>
      </c>
      <c r="C233" s="191" t="s">
        <v>1374</v>
      </c>
      <c r="D233" s="191">
        <v>1</v>
      </c>
      <c r="E233" s="191"/>
      <c r="F233" s="193" t="s">
        <v>1387</v>
      </c>
      <c r="G233" s="199">
        <v>200</v>
      </c>
      <c r="H233" s="180" t="s">
        <v>477</v>
      </c>
    </row>
    <row r="234" spans="1:8" x14ac:dyDescent="0.25">
      <c r="A234" s="194" t="s">
        <v>1376</v>
      </c>
      <c r="B234" s="194" t="s">
        <v>1373</v>
      </c>
      <c r="C234" s="191" t="s">
        <v>1374</v>
      </c>
      <c r="D234" s="191">
        <v>1</v>
      </c>
      <c r="E234" s="191"/>
      <c r="F234" s="193" t="s">
        <v>1388</v>
      </c>
      <c r="G234" s="199">
        <v>200</v>
      </c>
      <c r="H234" s="180" t="s">
        <v>477</v>
      </c>
    </row>
    <row r="235" spans="1:8" x14ac:dyDescent="0.25">
      <c r="A235" s="194" t="s">
        <v>1376</v>
      </c>
      <c r="B235" s="194" t="s">
        <v>1373</v>
      </c>
      <c r="C235" s="191" t="s">
        <v>1374</v>
      </c>
      <c r="D235" s="191">
        <v>1</v>
      </c>
      <c r="E235" s="191"/>
      <c r="F235" s="193" t="s">
        <v>1389</v>
      </c>
      <c r="G235" s="199">
        <v>200</v>
      </c>
      <c r="H235" s="180" t="s">
        <v>477</v>
      </c>
    </row>
    <row r="236" spans="1:8" x14ac:dyDescent="0.25">
      <c r="A236" s="194" t="s">
        <v>1376</v>
      </c>
      <c r="B236" s="194" t="s">
        <v>1373</v>
      </c>
      <c r="C236" s="191" t="s">
        <v>1374</v>
      </c>
      <c r="D236" s="191">
        <v>1</v>
      </c>
      <c r="E236" s="191"/>
      <c r="F236" s="193" t="s">
        <v>1390</v>
      </c>
      <c r="G236" s="199">
        <v>200</v>
      </c>
      <c r="H236" s="180" t="s">
        <v>477</v>
      </c>
    </row>
    <row r="237" spans="1:8" x14ac:dyDescent="0.25">
      <c r="A237" s="194" t="s">
        <v>1376</v>
      </c>
      <c r="B237" s="194" t="s">
        <v>1373</v>
      </c>
      <c r="C237" s="191" t="s">
        <v>1374</v>
      </c>
      <c r="D237" s="191">
        <v>1</v>
      </c>
      <c r="E237" s="191"/>
      <c r="F237" s="193" t="s">
        <v>1391</v>
      </c>
      <c r="G237" s="199">
        <v>200</v>
      </c>
      <c r="H237" s="180" t="s">
        <v>477</v>
      </c>
    </row>
    <row r="238" spans="1:8" x14ac:dyDescent="0.25">
      <c r="A238" s="194" t="s">
        <v>1376</v>
      </c>
      <c r="B238" s="194" t="s">
        <v>1373</v>
      </c>
      <c r="C238" s="191" t="s">
        <v>1374</v>
      </c>
      <c r="D238" s="191">
        <v>1</v>
      </c>
      <c r="E238" s="191"/>
      <c r="F238" s="193" t="s">
        <v>1392</v>
      </c>
      <c r="G238" s="199">
        <v>200</v>
      </c>
      <c r="H238" s="180" t="s">
        <v>477</v>
      </c>
    </row>
    <row r="239" spans="1:8" x14ac:dyDescent="0.25">
      <c r="A239" s="194" t="s">
        <v>1376</v>
      </c>
      <c r="B239" s="194" t="s">
        <v>1373</v>
      </c>
      <c r="C239" s="191" t="s">
        <v>1374</v>
      </c>
      <c r="D239" s="191">
        <v>1</v>
      </c>
      <c r="E239" s="191"/>
      <c r="F239" s="193" t="s">
        <v>1393</v>
      </c>
      <c r="G239" s="199">
        <v>200</v>
      </c>
      <c r="H239" s="180" t="s">
        <v>477</v>
      </c>
    </row>
    <row r="240" spans="1:8" x14ac:dyDescent="0.25">
      <c r="A240" s="194" t="s">
        <v>1376</v>
      </c>
      <c r="B240" s="194" t="s">
        <v>1373</v>
      </c>
      <c r="C240" s="191" t="s">
        <v>1394</v>
      </c>
      <c r="D240" s="191">
        <v>1</v>
      </c>
      <c r="E240" s="191"/>
      <c r="F240" s="193" t="s">
        <v>1395</v>
      </c>
      <c r="G240" s="199">
        <v>200</v>
      </c>
      <c r="H240" s="180" t="s">
        <v>477</v>
      </c>
    </row>
    <row r="241" spans="1:8" x14ac:dyDescent="0.25">
      <c r="A241" s="194" t="s">
        <v>1376</v>
      </c>
      <c r="B241" s="194" t="s">
        <v>1373</v>
      </c>
      <c r="C241" s="191" t="s">
        <v>1374</v>
      </c>
      <c r="D241" s="191">
        <v>1</v>
      </c>
      <c r="E241" s="191"/>
      <c r="F241" s="193" t="s">
        <v>1396</v>
      </c>
      <c r="G241" s="199">
        <v>200</v>
      </c>
      <c r="H241" s="180" t="s">
        <v>477</v>
      </c>
    </row>
    <row r="242" spans="1:8" x14ac:dyDescent="0.25">
      <c r="A242" s="194" t="s">
        <v>1376</v>
      </c>
      <c r="B242" s="194" t="s">
        <v>1373</v>
      </c>
      <c r="C242" s="191" t="s">
        <v>1374</v>
      </c>
      <c r="D242" s="191">
        <v>1</v>
      </c>
      <c r="E242" s="191"/>
      <c r="F242" s="193" t="s">
        <v>1397</v>
      </c>
      <c r="G242" s="199">
        <v>200</v>
      </c>
      <c r="H242" s="180" t="s">
        <v>477</v>
      </c>
    </row>
    <row r="243" spans="1:8" x14ac:dyDescent="0.25">
      <c r="A243" s="180" t="s">
        <v>1836</v>
      </c>
      <c r="B243" s="191" t="s">
        <v>910</v>
      </c>
      <c r="C243" s="189" t="s">
        <v>1350</v>
      </c>
      <c r="D243" s="191">
        <v>1</v>
      </c>
      <c r="F243" s="182" t="s">
        <v>1835</v>
      </c>
      <c r="G243" s="198">
        <v>200</v>
      </c>
      <c r="H243" s="180" t="s">
        <v>477</v>
      </c>
    </row>
    <row r="244" spans="1:8" x14ac:dyDescent="0.25">
      <c r="A244" s="180" t="s">
        <v>1836</v>
      </c>
      <c r="B244" s="191" t="s">
        <v>910</v>
      </c>
      <c r="C244" s="189" t="s">
        <v>1350</v>
      </c>
      <c r="D244" s="191">
        <v>1</v>
      </c>
      <c r="F244" s="182" t="s">
        <v>1837</v>
      </c>
      <c r="G244" s="198">
        <v>200</v>
      </c>
      <c r="H244" s="180" t="s">
        <v>477</v>
      </c>
    </row>
    <row r="245" spans="1:8" x14ac:dyDescent="0.25">
      <c r="A245" s="180" t="s">
        <v>1836</v>
      </c>
      <c r="B245" s="191" t="s">
        <v>910</v>
      </c>
      <c r="C245" s="189" t="s">
        <v>1350</v>
      </c>
      <c r="D245" s="191">
        <v>1</v>
      </c>
      <c r="F245" s="182" t="s">
        <v>1838</v>
      </c>
      <c r="G245" s="198">
        <v>200</v>
      </c>
      <c r="H245" s="180" t="s">
        <v>477</v>
      </c>
    </row>
    <row r="246" spans="1:8" x14ac:dyDescent="0.25">
      <c r="A246" s="180" t="s">
        <v>1836</v>
      </c>
      <c r="B246" s="191" t="s">
        <v>910</v>
      </c>
      <c r="C246" s="189" t="s">
        <v>1350</v>
      </c>
      <c r="D246" s="191">
        <v>1</v>
      </c>
      <c r="F246" s="182" t="s">
        <v>1839</v>
      </c>
      <c r="G246" s="198">
        <v>200</v>
      </c>
      <c r="H246" s="180" t="s">
        <v>477</v>
      </c>
    </row>
    <row r="247" spans="1:8" x14ac:dyDescent="0.25">
      <c r="A247" s="180" t="s">
        <v>1836</v>
      </c>
      <c r="B247" s="191" t="s">
        <v>910</v>
      </c>
      <c r="C247" s="189" t="s">
        <v>1350</v>
      </c>
      <c r="D247" s="191">
        <v>1</v>
      </c>
      <c r="F247" s="182" t="s">
        <v>1840</v>
      </c>
      <c r="G247" s="198">
        <v>200</v>
      </c>
      <c r="H247" s="180" t="s">
        <v>477</v>
      </c>
    </row>
    <row r="248" spans="1:8" x14ac:dyDescent="0.25">
      <c r="A248" s="180" t="s">
        <v>1836</v>
      </c>
      <c r="B248" s="191" t="s">
        <v>910</v>
      </c>
      <c r="C248" s="189" t="s">
        <v>1350</v>
      </c>
      <c r="D248" s="191">
        <v>1</v>
      </c>
      <c r="F248" s="182" t="s">
        <v>1841</v>
      </c>
      <c r="G248" s="198">
        <v>200</v>
      </c>
      <c r="H248" s="180" t="s">
        <v>477</v>
      </c>
    </row>
    <row r="249" spans="1:8" x14ac:dyDescent="0.25">
      <c r="A249" s="180" t="s">
        <v>1836</v>
      </c>
      <c r="B249" s="191" t="s">
        <v>910</v>
      </c>
      <c r="C249" s="189" t="s">
        <v>1350</v>
      </c>
      <c r="D249" s="191">
        <v>1</v>
      </c>
      <c r="F249" s="182" t="s">
        <v>1842</v>
      </c>
      <c r="G249" s="198">
        <v>200</v>
      </c>
      <c r="H249" s="180" t="s">
        <v>477</v>
      </c>
    </row>
    <row r="250" spans="1:8" x14ac:dyDescent="0.25">
      <c r="A250" s="180" t="s">
        <v>1836</v>
      </c>
      <c r="B250" s="191" t="s">
        <v>910</v>
      </c>
      <c r="C250" s="189" t="s">
        <v>1350</v>
      </c>
      <c r="D250" s="191">
        <v>1</v>
      </c>
      <c r="F250" s="182" t="s">
        <v>1843</v>
      </c>
      <c r="G250" s="198">
        <v>200</v>
      </c>
      <c r="H250" s="180" t="s">
        <v>477</v>
      </c>
    </row>
    <row r="251" spans="1:8" x14ac:dyDescent="0.25">
      <c r="A251" s="180" t="s">
        <v>1836</v>
      </c>
      <c r="B251" s="191" t="s">
        <v>910</v>
      </c>
      <c r="C251" s="189" t="s">
        <v>1350</v>
      </c>
      <c r="D251" s="191">
        <v>1</v>
      </c>
      <c r="F251" s="182" t="s">
        <v>1844</v>
      </c>
      <c r="G251" s="198">
        <v>200</v>
      </c>
      <c r="H251" s="180" t="s">
        <v>477</v>
      </c>
    </row>
    <row r="252" spans="1:8" x14ac:dyDescent="0.25">
      <c r="A252" s="180" t="s">
        <v>1836</v>
      </c>
      <c r="B252" s="191" t="s">
        <v>910</v>
      </c>
      <c r="C252" s="189" t="s">
        <v>1350</v>
      </c>
      <c r="D252" s="191">
        <v>1</v>
      </c>
      <c r="F252" s="182" t="s">
        <v>1845</v>
      </c>
      <c r="G252" s="198">
        <v>200</v>
      </c>
      <c r="H252" s="180" t="s">
        <v>477</v>
      </c>
    </row>
    <row r="253" spans="1:8" x14ac:dyDescent="0.25">
      <c r="A253" s="180" t="s">
        <v>1836</v>
      </c>
      <c r="B253" s="191" t="s">
        <v>910</v>
      </c>
      <c r="C253" s="189" t="s">
        <v>1350</v>
      </c>
      <c r="D253" s="191">
        <v>1</v>
      </c>
      <c r="F253" s="182" t="s">
        <v>1846</v>
      </c>
      <c r="G253" s="198">
        <v>200</v>
      </c>
      <c r="H253" s="180" t="s">
        <v>477</v>
      </c>
    </row>
    <row r="254" spans="1:8" x14ac:dyDescent="0.25">
      <c r="A254" s="180" t="s">
        <v>1836</v>
      </c>
      <c r="B254" s="191" t="s">
        <v>910</v>
      </c>
      <c r="C254" s="189" t="s">
        <v>1350</v>
      </c>
      <c r="D254" s="191">
        <v>1</v>
      </c>
      <c r="F254" s="182" t="s">
        <v>1847</v>
      </c>
      <c r="G254" s="198">
        <v>200</v>
      </c>
      <c r="H254" s="180" t="s">
        <v>477</v>
      </c>
    </row>
    <row r="255" spans="1:8" x14ac:dyDescent="0.25">
      <c r="A255" s="180" t="s">
        <v>1836</v>
      </c>
      <c r="B255" s="191" t="s">
        <v>910</v>
      </c>
      <c r="C255" s="189" t="s">
        <v>1350</v>
      </c>
      <c r="D255" s="191">
        <v>1</v>
      </c>
      <c r="F255" s="182" t="s">
        <v>1848</v>
      </c>
      <c r="G255" s="198">
        <v>200</v>
      </c>
      <c r="H255" s="180" t="s">
        <v>477</v>
      </c>
    </row>
    <row r="256" spans="1:8" x14ac:dyDescent="0.25">
      <c r="A256" s="180" t="s">
        <v>1836</v>
      </c>
      <c r="B256" s="191" t="s">
        <v>910</v>
      </c>
      <c r="C256" s="189" t="s">
        <v>1350</v>
      </c>
      <c r="D256" s="191">
        <v>1</v>
      </c>
      <c r="F256" s="182" t="s">
        <v>1849</v>
      </c>
      <c r="G256" s="198">
        <v>200</v>
      </c>
      <c r="H256" s="180" t="s">
        <v>477</v>
      </c>
    </row>
    <row r="257" spans="1:8" x14ac:dyDescent="0.25">
      <c r="A257" s="180" t="s">
        <v>1836</v>
      </c>
      <c r="B257" s="191" t="s">
        <v>910</v>
      </c>
      <c r="C257" s="189" t="s">
        <v>1350</v>
      </c>
      <c r="D257" s="191">
        <v>1</v>
      </c>
      <c r="F257" s="182" t="s">
        <v>1850</v>
      </c>
      <c r="G257" s="198">
        <v>200</v>
      </c>
      <c r="H257" s="180" t="s">
        <v>477</v>
      </c>
    </row>
    <row r="258" spans="1:8" x14ac:dyDescent="0.25">
      <c r="A258" s="180" t="s">
        <v>1836</v>
      </c>
      <c r="B258" s="191" t="s">
        <v>910</v>
      </c>
      <c r="C258" s="189" t="s">
        <v>1350</v>
      </c>
      <c r="D258" s="191">
        <v>1</v>
      </c>
      <c r="F258" s="182" t="s">
        <v>1851</v>
      </c>
      <c r="G258" s="198">
        <v>200</v>
      </c>
      <c r="H258" s="180" t="s">
        <v>477</v>
      </c>
    </row>
    <row r="259" spans="1:8" x14ac:dyDescent="0.25">
      <c r="A259" s="180" t="s">
        <v>1836</v>
      </c>
      <c r="B259" s="191" t="s">
        <v>910</v>
      </c>
      <c r="C259" s="189" t="s">
        <v>1350</v>
      </c>
      <c r="D259" s="191">
        <v>1</v>
      </c>
      <c r="F259" s="182" t="s">
        <v>1852</v>
      </c>
      <c r="G259" s="198">
        <v>200</v>
      </c>
      <c r="H259" s="180" t="s">
        <v>477</v>
      </c>
    </row>
    <row r="260" spans="1:8" x14ac:dyDescent="0.25">
      <c r="A260" s="180" t="s">
        <v>1836</v>
      </c>
      <c r="B260" s="191" t="s">
        <v>910</v>
      </c>
      <c r="C260" s="189" t="s">
        <v>1350</v>
      </c>
      <c r="D260" s="191">
        <v>1</v>
      </c>
      <c r="F260" s="182" t="s">
        <v>1853</v>
      </c>
      <c r="G260" s="198">
        <v>200</v>
      </c>
      <c r="H260" s="180" t="s">
        <v>477</v>
      </c>
    </row>
    <row r="261" spans="1:8" x14ac:dyDescent="0.25">
      <c r="A261" s="180" t="s">
        <v>1836</v>
      </c>
      <c r="B261" s="191" t="s">
        <v>910</v>
      </c>
      <c r="C261" s="189" t="s">
        <v>1350</v>
      </c>
      <c r="D261" s="191">
        <v>1</v>
      </c>
      <c r="F261" s="182" t="s">
        <v>1854</v>
      </c>
      <c r="G261" s="198">
        <v>200</v>
      </c>
      <c r="H261" s="180" t="s">
        <v>477</v>
      </c>
    </row>
    <row r="262" spans="1:8" x14ac:dyDescent="0.25">
      <c r="A262" s="180" t="s">
        <v>1836</v>
      </c>
      <c r="B262" s="191" t="s">
        <v>910</v>
      </c>
      <c r="C262" s="189" t="s">
        <v>1350</v>
      </c>
      <c r="D262" s="191">
        <v>1</v>
      </c>
      <c r="F262" s="182" t="s">
        <v>1855</v>
      </c>
      <c r="G262" s="198">
        <v>200</v>
      </c>
      <c r="H262" s="180" t="s">
        <v>477</v>
      </c>
    </row>
    <row r="263" spans="1:8" x14ac:dyDescent="0.25">
      <c r="A263" s="180" t="s">
        <v>1836</v>
      </c>
      <c r="B263" s="191" t="s">
        <v>910</v>
      </c>
      <c r="C263" s="189" t="s">
        <v>1350</v>
      </c>
      <c r="D263" s="191">
        <v>1</v>
      </c>
      <c r="F263" s="182" t="s">
        <v>1856</v>
      </c>
      <c r="G263" s="198">
        <v>200</v>
      </c>
      <c r="H263" s="180" t="s">
        <v>477</v>
      </c>
    </row>
    <row r="264" spans="1:8" x14ac:dyDescent="0.25">
      <c r="A264" s="180" t="s">
        <v>1836</v>
      </c>
      <c r="B264" s="191" t="s">
        <v>910</v>
      </c>
      <c r="C264" s="189" t="s">
        <v>1350</v>
      </c>
      <c r="D264" s="191">
        <v>1</v>
      </c>
      <c r="F264" s="182" t="s">
        <v>1857</v>
      </c>
      <c r="G264" s="198">
        <v>200</v>
      </c>
      <c r="H264" s="180" t="s">
        <v>477</v>
      </c>
    </row>
    <row r="265" spans="1:8" x14ac:dyDescent="0.25">
      <c r="A265" s="180" t="s">
        <v>1836</v>
      </c>
      <c r="B265" s="191" t="s">
        <v>910</v>
      </c>
      <c r="C265" s="189" t="s">
        <v>1350</v>
      </c>
      <c r="D265" s="191">
        <v>1</v>
      </c>
      <c r="F265" s="182" t="s">
        <v>1858</v>
      </c>
      <c r="G265" s="198">
        <v>200</v>
      </c>
      <c r="H265" s="180" t="s">
        <v>477</v>
      </c>
    </row>
    <row r="266" spans="1:8" x14ac:dyDescent="0.25">
      <c r="A266" s="180" t="s">
        <v>1836</v>
      </c>
      <c r="B266" s="191" t="s">
        <v>910</v>
      </c>
      <c r="C266" s="189" t="s">
        <v>1350</v>
      </c>
      <c r="D266" s="191">
        <v>1</v>
      </c>
      <c r="F266" s="182" t="s">
        <v>1859</v>
      </c>
      <c r="G266" s="198">
        <v>200</v>
      </c>
      <c r="H266" s="180" t="s">
        <v>477</v>
      </c>
    </row>
    <row r="267" spans="1:8" x14ac:dyDescent="0.25">
      <c r="A267" s="180" t="s">
        <v>1836</v>
      </c>
      <c r="B267" s="191" t="s">
        <v>910</v>
      </c>
      <c r="C267" s="189" t="s">
        <v>1350</v>
      </c>
      <c r="D267" s="191">
        <v>1</v>
      </c>
      <c r="F267" s="182" t="s">
        <v>1860</v>
      </c>
      <c r="G267" s="198">
        <v>200</v>
      </c>
      <c r="H267" s="180" t="s">
        <v>477</v>
      </c>
    </row>
    <row r="268" spans="1:8" x14ac:dyDescent="0.25">
      <c r="A268" s="180" t="s">
        <v>1836</v>
      </c>
      <c r="B268" s="191" t="s">
        <v>910</v>
      </c>
      <c r="C268" s="189" t="s">
        <v>1350</v>
      </c>
      <c r="D268" s="191">
        <v>1</v>
      </c>
      <c r="F268" s="182" t="s">
        <v>1861</v>
      </c>
      <c r="G268" s="198">
        <v>200</v>
      </c>
      <c r="H268" s="180" t="s">
        <v>477</v>
      </c>
    </row>
    <row r="269" spans="1:8" x14ac:dyDescent="0.25">
      <c r="A269" s="180" t="s">
        <v>1836</v>
      </c>
      <c r="B269" s="191" t="s">
        <v>910</v>
      </c>
      <c r="C269" s="189" t="s">
        <v>1350</v>
      </c>
      <c r="D269" s="191">
        <v>1</v>
      </c>
      <c r="F269" s="182" t="s">
        <v>1862</v>
      </c>
      <c r="G269" s="198">
        <v>200</v>
      </c>
      <c r="H269" s="180" t="s">
        <v>477</v>
      </c>
    </row>
    <row r="270" spans="1:8" x14ac:dyDescent="0.25">
      <c r="A270" s="180" t="s">
        <v>1836</v>
      </c>
      <c r="B270" s="191" t="s">
        <v>910</v>
      </c>
      <c r="C270" s="189" t="s">
        <v>1350</v>
      </c>
      <c r="D270" s="191">
        <v>1</v>
      </c>
      <c r="F270" s="182" t="s">
        <v>1863</v>
      </c>
      <c r="G270" s="198">
        <v>200</v>
      </c>
      <c r="H270" s="180" t="s">
        <v>477</v>
      </c>
    </row>
    <row r="271" spans="1:8" x14ac:dyDescent="0.25">
      <c r="A271" s="180" t="s">
        <v>1836</v>
      </c>
      <c r="B271" s="191" t="s">
        <v>910</v>
      </c>
      <c r="C271" s="189" t="s">
        <v>1350</v>
      </c>
      <c r="D271" s="191">
        <v>1</v>
      </c>
      <c r="F271" s="182" t="s">
        <v>1864</v>
      </c>
      <c r="G271" s="198">
        <v>200</v>
      </c>
      <c r="H271" s="180" t="s">
        <v>477</v>
      </c>
    </row>
    <row r="272" spans="1:8" x14ac:dyDescent="0.25">
      <c r="A272" s="180" t="s">
        <v>1836</v>
      </c>
      <c r="B272" s="191" t="s">
        <v>910</v>
      </c>
      <c r="C272" s="189" t="s">
        <v>1350</v>
      </c>
      <c r="D272" s="191">
        <v>1</v>
      </c>
      <c r="F272" s="182" t="s">
        <v>1865</v>
      </c>
      <c r="G272" s="198">
        <v>200</v>
      </c>
      <c r="H272" s="180" t="s">
        <v>477</v>
      </c>
    </row>
    <row r="273" spans="1:8" x14ac:dyDescent="0.25">
      <c r="A273" s="180" t="s">
        <v>1836</v>
      </c>
      <c r="B273" s="191" t="s">
        <v>910</v>
      </c>
      <c r="C273" s="189" t="s">
        <v>1350</v>
      </c>
      <c r="D273" s="191">
        <v>1</v>
      </c>
      <c r="F273" s="182" t="s">
        <v>1866</v>
      </c>
      <c r="G273" s="198">
        <v>200</v>
      </c>
      <c r="H273" s="180" t="s">
        <v>477</v>
      </c>
    </row>
    <row r="274" spans="1:8" x14ac:dyDescent="0.25">
      <c r="A274" s="180" t="s">
        <v>822</v>
      </c>
      <c r="B274" s="180" t="s">
        <v>712</v>
      </c>
      <c r="C274" s="189" t="s">
        <v>1047</v>
      </c>
      <c r="D274" s="190">
        <v>1</v>
      </c>
      <c r="F274" s="182" t="s">
        <v>1224</v>
      </c>
      <c r="G274" s="198">
        <v>4000</v>
      </c>
      <c r="H274" s="180" t="s">
        <v>477</v>
      </c>
    </row>
    <row r="275" spans="1:8" x14ac:dyDescent="0.25">
      <c r="A275" s="180" t="s">
        <v>822</v>
      </c>
      <c r="B275" s="180" t="s">
        <v>712</v>
      </c>
      <c r="C275" s="189" t="s">
        <v>1047</v>
      </c>
      <c r="D275" s="190">
        <v>1</v>
      </c>
      <c r="F275" s="182" t="s">
        <v>1225</v>
      </c>
      <c r="G275" s="198">
        <v>4000</v>
      </c>
      <c r="H275" s="180" t="s">
        <v>477</v>
      </c>
    </row>
    <row r="276" spans="1:8" x14ac:dyDescent="0.25">
      <c r="A276" s="180" t="s">
        <v>822</v>
      </c>
      <c r="B276" s="180" t="s">
        <v>712</v>
      </c>
      <c r="C276" s="189" t="s">
        <v>1047</v>
      </c>
      <c r="D276" s="190">
        <v>1</v>
      </c>
      <c r="F276" s="182" t="s">
        <v>1226</v>
      </c>
      <c r="G276" s="198">
        <v>4000</v>
      </c>
      <c r="H276" s="180" t="s">
        <v>477</v>
      </c>
    </row>
    <row r="277" spans="1:8" x14ac:dyDescent="0.25">
      <c r="A277" s="180" t="s">
        <v>822</v>
      </c>
      <c r="B277" s="180" t="s">
        <v>712</v>
      </c>
      <c r="C277" s="189" t="s">
        <v>1047</v>
      </c>
      <c r="D277" s="190">
        <v>1</v>
      </c>
      <c r="F277" s="182" t="s">
        <v>828</v>
      </c>
      <c r="G277" s="198">
        <v>4000</v>
      </c>
      <c r="H277" s="180" t="s">
        <v>477</v>
      </c>
    </row>
    <row r="278" spans="1:8" x14ac:dyDescent="0.25">
      <c r="A278" s="180" t="s">
        <v>822</v>
      </c>
      <c r="B278" s="180" t="s">
        <v>712</v>
      </c>
      <c r="C278" s="189" t="s">
        <v>1227</v>
      </c>
      <c r="D278" s="190">
        <v>1</v>
      </c>
      <c r="F278" s="182" t="s">
        <v>1228</v>
      </c>
      <c r="G278" s="198">
        <v>6000</v>
      </c>
      <c r="H278" s="180" t="s">
        <v>477</v>
      </c>
    </row>
    <row r="279" spans="1:8" x14ac:dyDescent="0.25">
      <c r="A279" s="180" t="s">
        <v>822</v>
      </c>
      <c r="B279" s="180" t="s">
        <v>712</v>
      </c>
      <c r="C279" s="189" t="s">
        <v>1042</v>
      </c>
      <c r="D279" s="190">
        <v>1</v>
      </c>
      <c r="F279" s="180" t="s">
        <v>708</v>
      </c>
      <c r="G279" s="200">
        <v>10000</v>
      </c>
      <c r="H279" s="180" t="s">
        <v>477</v>
      </c>
    </row>
    <row r="280" spans="1:8" x14ac:dyDescent="0.25">
      <c r="A280" s="180" t="s">
        <v>822</v>
      </c>
      <c r="B280" s="180" t="s">
        <v>712</v>
      </c>
      <c r="C280" s="189" t="s">
        <v>1227</v>
      </c>
      <c r="D280" s="190">
        <v>1</v>
      </c>
      <c r="F280" s="182" t="s">
        <v>1229</v>
      </c>
      <c r="G280" s="198">
        <v>6000</v>
      </c>
      <c r="H280" s="180" t="s">
        <v>477</v>
      </c>
    </row>
    <row r="281" spans="1:8" x14ac:dyDescent="0.25">
      <c r="A281" s="180" t="s">
        <v>822</v>
      </c>
      <c r="B281" s="180" t="s">
        <v>712</v>
      </c>
      <c r="C281" s="189" t="s">
        <v>1047</v>
      </c>
      <c r="D281" s="190">
        <v>1</v>
      </c>
      <c r="F281" s="182" t="s">
        <v>1230</v>
      </c>
      <c r="G281" s="198">
        <v>4000</v>
      </c>
      <c r="H281" s="180" t="s">
        <v>477</v>
      </c>
    </row>
    <row r="282" spans="1:8" x14ac:dyDescent="0.25">
      <c r="A282" s="180" t="s">
        <v>822</v>
      </c>
      <c r="B282" s="180" t="s">
        <v>712</v>
      </c>
      <c r="C282" s="189" t="s">
        <v>1231</v>
      </c>
      <c r="D282" s="190">
        <v>1</v>
      </c>
      <c r="F282" s="182" t="s">
        <v>1232</v>
      </c>
      <c r="G282" s="198">
        <v>6000</v>
      </c>
      <c r="H282" s="180" t="s">
        <v>477</v>
      </c>
    </row>
    <row r="283" spans="1:8" x14ac:dyDescent="0.25">
      <c r="A283" s="180" t="s">
        <v>822</v>
      </c>
      <c r="B283" s="180" t="s">
        <v>712</v>
      </c>
      <c r="C283" s="189" t="s">
        <v>1231</v>
      </c>
      <c r="D283" s="190">
        <v>1</v>
      </c>
      <c r="F283" s="182" t="s">
        <v>1233</v>
      </c>
      <c r="G283" s="198">
        <v>6000</v>
      </c>
      <c r="H283" s="180" t="s">
        <v>477</v>
      </c>
    </row>
    <row r="284" spans="1:8" x14ac:dyDescent="0.25">
      <c r="A284" s="180" t="s">
        <v>822</v>
      </c>
      <c r="B284" s="180" t="s">
        <v>712</v>
      </c>
      <c r="C284" s="189" t="s">
        <v>1227</v>
      </c>
      <c r="D284" s="190">
        <v>1</v>
      </c>
      <c r="F284" s="182" t="s">
        <v>1234</v>
      </c>
      <c r="G284" s="198">
        <v>6000</v>
      </c>
      <c r="H284" s="180" t="s">
        <v>477</v>
      </c>
    </row>
    <row r="285" spans="1:8" x14ac:dyDescent="0.25">
      <c r="A285" s="180" t="s">
        <v>822</v>
      </c>
      <c r="B285" s="180" t="s">
        <v>712</v>
      </c>
      <c r="C285" s="189" t="s">
        <v>1227</v>
      </c>
      <c r="D285" s="190">
        <v>1</v>
      </c>
      <c r="F285" s="182" t="s">
        <v>1235</v>
      </c>
      <c r="G285" s="198">
        <v>6000</v>
      </c>
      <c r="H285" s="180" t="s">
        <v>477</v>
      </c>
    </row>
    <row r="286" spans="1:8" x14ac:dyDescent="0.25">
      <c r="A286" s="180" t="s">
        <v>822</v>
      </c>
      <c r="B286" s="180" t="s">
        <v>712</v>
      </c>
      <c r="C286" s="189" t="s">
        <v>1227</v>
      </c>
      <c r="D286" s="190">
        <v>1</v>
      </c>
      <c r="F286" s="182" t="s">
        <v>1236</v>
      </c>
      <c r="G286" s="198">
        <v>6000</v>
      </c>
      <c r="H286" s="180" t="s">
        <v>477</v>
      </c>
    </row>
    <row r="287" spans="1:8" x14ac:dyDescent="0.25">
      <c r="A287" s="180" t="s">
        <v>822</v>
      </c>
      <c r="B287" s="180" t="s">
        <v>712</v>
      </c>
      <c r="C287" s="189" t="s">
        <v>1227</v>
      </c>
      <c r="D287" s="190">
        <v>1</v>
      </c>
      <c r="F287" s="182" t="s">
        <v>1237</v>
      </c>
      <c r="G287" s="198">
        <v>6000</v>
      </c>
      <c r="H287" s="180" t="s">
        <v>477</v>
      </c>
    </row>
    <row r="288" spans="1:8" x14ac:dyDescent="0.25">
      <c r="A288" s="180" t="s">
        <v>822</v>
      </c>
      <c r="B288" s="180" t="s">
        <v>712</v>
      </c>
      <c r="C288" s="189" t="s">
        <v>1227</v>
      </c>
      <c r="D288" s="190">
        <v>1</v>
      </c>
      <c r="F288" s="182" t="s">
        <v>1238</v>
      </c>
      <c r="G288" s="198">
        <v>6000</v>
      </c>
      <c r="H288" s="180" t="s">
        <v>477</v>
      </c>
    </row>
    <row r="289" spans="1:8" x14ac:dyDescent="0.25">
      <c r="A289" s="180" t="s">
        <v>822</v>
      </c>
      <c r="B289" s="180" t="s">
        <v>712</v>
      </c>
      <c r="C289" s="189" t="s">
        <v>1047</v>
      </c>
      <c r="D289" s="190">
        <v>1</v>
      </c>
      <c r="F289" s="182" t="s">
        <v>1239</v>
      </c>
      <c r="G289" s="198">
        <v>4000</v>
      </c>
      <c r="H289" s="180" t="s">
        <v>477</v>
      </c>
    </row>
    <row r="290" spans="1:8" x14ac:dyDescent="0.25">
      <c r="A290" s="180" t="s">
        <v>822</v>
      </c>
      <c r="B290" s="180" t="s">
        <v>712</v>
      </c>
      <c r="C290" s="189" t="s">
        <v>1240</v>
      </c>
      <c r="D290" s="190">
        <v>1</v>
      </c>
      <c r="F290" s="182" t="s">
        <v>1241</v>
      </c>
      <c r="G290" s="198">
        <v>4000</v>
      </c>
      <c r="H290" s="180" t="s">
        <v>477</v>
      </c>
    </row>
    <row r="291" spans="1:8" x14ac:dyDescent="0.25">
      <c r="A291" s="180" t="s">
        <v>822</v>
      </c>
      <c r="B291" s="180" t="s">
        <v>712</v>
      </c>
      <c r="C291" s="189" t="s">
        <v>1240</v>
      </c>
      <c r="D291" s="190">
        <v>1</v>
      </c>
      <c r="F291" s="182" t="s">
        <v>1242</v>
      </c>
      <c r="G291" s="198">
        <v>4000</v>
      </c>
      <c r="H291" s="180" t="s">
        <v>477</v>
      </c>
    </row>
    <row r="292" spans="1:8" x14ac:dyDescent="0.25">
      <c r="A292" s="180" t="s">
        <v>822</v>
      </c>
      <c r="B292" s="180" t="s">
        <v>712</v>
      </c>
      <c r="C292" s="189" t="s">
        <v>1243</v>
      </c>
      <c r="D292" s="190">
        <v>1</v>
      </c>
      <c r="F292" s="182" t="s">
        <v>1233</v>
      </c>
      <c r="G292" s="198">
        <v>10000</v>
      </c>
      <c r="H292" s="180" t="s">
        <v>477</v>
      </c>
    </row>
    <row r="293" spans="1:8" x14ac:dyDescent="0.25">
      <c r="A293" s="180" t="s">
        <v>822</v>
      </c>
      <c r="B293" s="180" t="s">
        <v>712</v>
      </c>
      <c r="C293" s="189" t="s">
        <v>1244</v>
      </c>
      <c r="D293" s="190">
        <v>1</v>
      </c>
      <c r="F293" s="182" t="s">
        <v>1245</v>
      </c>
      <c r="G293" s="198">
        <v>200</v>
      </c>
      <c r="H293" s="180" t="s">
        <v>477</v>
      </c>
    </row>
    <row r="294" spans="1:8" x14ac:dyDescent="0.25">
      <c r="A294" s="180" t="s">
        <v>822</v>
      </c>
      <c r="B294" s="180" t="s">
        <v>712</v>
      </c>
      <c r="C294" s="189" t="s">
        <v>1244</v>
      </c>
      <c r="D294" s="190">
        <v>1</v>
      </c>
      <c r="F294" s="182" t="s">
        <v>1246</v>
      </c>
      <c r="G294" s="198">
        <v>200</v>
      </c>
      <c r="H294" s="180" t="s">
        <v>477</v>
      </c>
    </row>
    <row r="295" spans="1:8" x14ac:dyDescent="0.25">
      <c r="A295" s="180" t="s">
        <v>822</v>
      </c>
      <c r="B295" s="180" t="s">
        <v>712</v>
      </c>
      <c r="C295" s="189" t="s">
        <v>1244</v>
      </c>
      <c r="D295" s="190">
        <v>1</v>
      </c>
      <c r="F295" s="182" t="s">
        <v>1247</v>
      </c>
      <c r="G295" s="198">
        <v>200</v>
      </c>
      <c r="H295" s="180" t="s">
        <v>477</v>
      </c>
    </row>
    <row r="296" spans="1:8" x14ac:dyDescent="0.25">
      <c r="A296" s="180" t="s">
        <v>822</v>
      </c>
      <c r="B296" s="180" t="s">
        <v>712</v>
      </c>
      <c r="C296" s="189" t="s">
        <v>1244</v>
      </c>
      <c r="D296" s="190">
        <v>1</v>
      </c>
      <c r="F296" s="182" t="s">
        <v>1248</v>
      </c>
      <c r="G296" s="198">
        <v>200</v>
      </c>
      <c r="H296" s="180" t="s">
        <v>477</v>
      </c>
    </row>
    <row r="297" spans="1:8" x14ac:dyDescent="0.25">
      <c r="A297" s="180" t="s">
        <v>822</v>
      </c>
      <c r="B297" s="180" t="s">
        <v>712</v>
      </c>
      <c r="C297" s="189" t="s">
        <v>1244</v>
      </c>
      <c r="D297" s="190">
        <v>1</v>
      </c>
      <c r="F297" s="182" t="s">
        <v>1249</v>
      </c>
      <c r="G297" s="198">
        <v>200</v>
      </c>
      <c r="H297" s="180" t="s">
        <v>477</v>
      </c>
    </row>
    <row r="298" spans="1:8" x14ac:dyDescent="0.25">
      <c r="A298" s="180" t="s">
        <v>822</v>
      </c>
      <c r="B298" s="180" t="s">
        <v>712</v>
      </c>
      <c r="C298" s="189" t="s">
        <v>1244</v>
      </c>
      <c r="D298" s="190">
        <v>1</v>
      </c>
      <c r="F298" s="182" t="s">
        <v>1250</v>
      </c>
      <c r="G298" s="198">
        <v>200</v>
      </c>
      <c r="H298" s="180" t="s">
        <v>477</v>
      </c>
    </row>
    <row r="299" spans="1:8" x14ac:dyDescent="0.25">
      <c r="A299" s="180" t="s">
        <v>822</v>
      </c>
      <c r="B299" s="180" t="s">
        <v>712</v>
      </c>
      <c r="C299" s="189" t="s">
        <v>1244</v>
      </c>
      <c r="D299" s="190">
        <v>1</v>
      </c>
      <c r="F299" s="182" t="s">
        <v>1251</v>
      </c>
      <c r="G299" s="198">
        <v>200</v>
      </c>
      <c r="H299" s="180" t="s">
        <v>477</v>
      </c>
    </row>
    <row r="300" spans="1:8" x14ac:dyDescent="0.25">
      <c r="A300" s="180" t="s">
        <v>822</v>
      </c>
      <c r="B300" s="180" t="s">
        <v>712</v>
      </c>
      <c r="C300" s="189" t="s">
        <v>1244</v>
      </c>
      <c r="D300" s="190">
        <v>1</v>
      </c>
      <c r="F300" s="182" t="s">
        <v>1252</v>
      </c>
      <c r="G300" s="198">
        <v>200</v>
      </c>
      <c r="H300" s="180" t="s">
        <v>477</v>
      </c>
    </row>
    <row r="301" spans="1:8" x14ac:dyDescent="0.25">
      <c r="A301" s="180" t="s">
        <v>822</v>
      </c>
      <c r="B301" s="180" t="s">
        <v>712</v>
      </c>
      <c r="C301" s="189" t="s">
        <v>1244</v>
      </c>
      <c r="D301" s="190">
        <v>1</v>
      </c>
      <c r="F301" s="182" t="s">
        <v>1253</v>
      </c>
      <c r="G301" s="198">
        <v>200</v>
      </c>
      <c r="H301" s="180" t="s">
        <v>477</v>
      </c>
    </row>
    <row r="302" spans="1:8" x14ac:dyDescent="0.25">
      <c r="A302" s="180" t="s">
        <v>822</v>
      </c>
      <c r="B302" s="180" t="s">
        <v>712</v>
      </c>
      <c r="C302" s="189" t="s">
        <v>1244</v>
      </c>
      <c r="D302" s="190">
        <v>1</v>
      </c>
      <c r="F302" s="182" t="s">
        <v>1254</v>
      </c>
      <c r="G302" s="198">
        <v>200</v>
      </c>
      <c r="H302" s="180" t="s">
        <v>477</v>
      </c>
    </row>
    <row r="303" spans="1:8" x14ac:dyDescent="0.25">
      <c r="A303" s="180" t="s">
        <v>822</v>
      </c>
      <c r="B303" s="180" t="s">
        <v>712</v>
      </c>
      <c r="C303" s="189" t="s">
        <v>1244</v>
      </c>
      <c r="D303" s="190">
        <v>1</v>
      </c>
      <c r="F303" s="182" t="s">
        <v>1255</v>
      </c>
      <c r="G303" s="198">
        <v>200</v>
      </c>
      <c r="H303" s="180" t="s">
        <v>477</v>
      </c>
    </row>
    <row r="304" spans="1:8" x14ac:dyDescent="0.25">
      <c r="A304" s="180" t="s">
        <v>822</v>
      </c>
      <c r="B304" s="180" t="s">
        <v>712</v>
      </c>
      <c r="C304" s="189" t="s">
        <v>1244</v>
      </c>
      <c r="D304" s="190">
        <v>1</v>
      </c>
      <c r="F304" s="182" t="s">
        <v>1256</v>
      </c>
      <c r="G304" s="198">
        <v>200</v>
      </c>
      <c r="H304" s="180" t="s">
        <v>477</v>
      </c>
    </row>
    <row r="305" spans="1:8" x14ac:dyDescent="0.25">
      <c r="A305" s="180" t="s">
        <v>822</v>
      </c>
      <c r="B305" s="180" t="s">
        <v>712</v>
      </c>
      <c r="C305" s="189" t="s">
        <v>1244</v>
      </c>
      <c r="D305" s="190">
        <v>1</v>
      </c>
      <c r="F305" s="182" t="s">
        <v>1257</v>
      </c>
      <c r="G305" s="198">
        <v>200</v>
      </c>
      <c r="H305" s="180" t="s">
        <v>477</v>
      </c>
    </row>
    <row r="306" spans="1:8" x14ac:dyDescent="0.25">
      <c r="A306" s="180" t="s">
        <v>822</v>
      </c>
      <c r="B306" s="180" t="s">
        <v>712</v>
      </c>
      <c r="C306" s="189" t="s">
        <v>1244</v>
      </c>
      <c r="D306" s="190">
        <v>1</v>
      </c>
      <c r="F306" s="182" t="s">
        <v>1258</v>
      </c>
      <c r="G306" s="198">
        <v>200</v>
      </c>
      <c r="H306" s="180" t="s">
        <v>477</v>
      </c>
    </row>
    <row r="307" spans="1:8" x14ac:dyDescent="0.25">
      <c r="A307" s="180" t="s">
        <v>822</v>
      </c>
      <c r="B307" s="180" t="s">
        <v>712</v>
      </c>
      <c r="C307" s="189" t="s">
        <v>1244</v>
      </c>
      <c r="D307" s="190">
        <v>1</v>
      </c>
      <c r="F307" s="182" t="s">
        <v>1259</v>
      </c>
      <c r="G307" s="198">
        <v>200</v>
      </c>
      <c r="H307" s="180" t="s">
        <v>477</v>
      </c>
    </row>
    <row r="308" spans="1:8" x14ac:dyDescent="0.25">
      <c r="A308" s="180" t="s">
        <v>822</v>
      </c>
      <c r="B308" s="180" t="s">
        <v>712</v>
      </c>
      <c r="C308" s="189" t="s">
        <v>1244</v>
      </c>
      <c r="D308" s="190">
        <v>1</v>
      </c>
      <c r="F308" s="182" t="s">
        <v>1260</v>
      </c>
      <c r="G308" s="198">
        <v>200</v>
      </c>
      <c r="H308" s="180" t="s">
        <v>477</v>
      </c>
    </row>
    <row r="309" spans="1:8" x14ac:dyDescent="0.25">
      <c r="A309" s="180" t="s">
        <v>822</v>
      </c>
      <c r="B309" s="180" t="s">
        <v>712</v>
      </c>
      <c r="C309" s="189" t="s">
        <v>1244</v>
      </c>
      <c r="D309" s="190">
        <v>1</v>
      </c>
      <c r="F309" s="182" t="s">
        <v>1261</v>
      </c>
      <c r="G309" s="198">
        <v>200</v>
      </c>
      <c r="H309" s="180" t="s">
        <v>477</v>
      </c>
    </row>
    <row r="310" spans="1:8" x14ac:dyDescent="0.25">
      <c r="A310" s="180" t="s">
        <v>822</v>
      </c>
      <c r="B310" s="180" t="s">
        <v>712</v>
      </c>
      <c r="C310" s="189" t="s">
        <v>1244</v>
      </c>
      <c r="D310" s="190">
        <v>1</v>
      </c>
      <c r="F310" s="182" t="s">
        <v>1262</v>
      </c>
      <c r="G310" s="198">
        <v>200</v>
      </c>
      <c r="H310" s="180" t="s">
        <v>477</v>
      </c>
    </row>
    <row r="311" spans="1:8" x14ac:dyDescent="0.25">
      <c r="A311" s="180" t="s">
        <v>822</v>
      </c>
      <c r="B311" s="180" t="s">
        <v>712</v>
      </c>
      <c r="C311" s="189" t="s">
        <v>1244</v>
      </c>
      <c r="D311" s="190">
        <v>1</v>
      </c>
      <c r="F311" s="182" t="s">
        <v>1263</v>
      </c>
      <c r="G311" s="198">
        <v>200</v>
      </c>
      <c r="H311" s="180" t="s">
        <v>477</v>
      </c>
    </row>
    <row r="312" spans="1:8" x14ac:dyDescent="0.25">
      <c r="A312" s="180" t="s">
        <v>822</v>
      </c>
      <c r="B312" s="180" t="s">
        <v>712</v>
      </c>
      <c r="C312" s="189" t="s">
        <v>1244</v>
      </c>
      <c r="D312" s="190">
        <v>1</v>
      </c>
      <c r="F312" s="182" t="s">
        <v>1264</v>
      </c>
      <c r="G312" s="198">
        <v>200</v>
      </c>
      <c r="H312" s="180" t="s">
        <v>477</v>
      </c>
    </row>
    <row r="313" spans="1:8" x14ac:dyDescent="0.25">
      <c r="A313" s="180" t="s">
        <v>822</v>
      </c>
      <c r="B313" s="180" t="s">
        <v>712</v>
      </c>
      <c r="C313" s="189" t="s">
        <v>1244</v>
      </c>
      <c r="D313" s="190">
        <v>1</v>
      </c>
      <c r="F313" s="182" t="s">
        <v>1265</v>
      </c>
      <c r="G313" s="198">
        <v>200</v>
      </c>
      <c r="H313" s="180" t="s">
        <v>477</v>
      </c>
    </row>
    <row r="314" spans="1:8" x14ac:dyDescent="0.25">
      <c r="A314" s="180" t="s">
        <v>822</v>
      </c>
      <c r="B314" s="180" t="s">
        <v>712</v>
      </c>
      <c r="C314" s="189" t="s">
        <v>1244</v>
      </c>
      <c r="D314" s="190">
        <v>1</v>
      </c>
      <c r="F314" s="182" t="s">
        <v>1266</v>
      </c>
      <c r="G314" s="198">
        <v>200</v>
      </c>
      <c r="H314" s="180" t="s">
        <v>477</v>
      </c>
    </row>
    <row r="315" spans="1:8" x14ac:dyDescent="0.25">
      <c r="A315" s="180" t="s">
        <v>822</v>
      </c>
      <c r="B315" s="180" t="s">
        <v>712</v>
      </c>
      <c r="C315" s="189" t="s">
        <v>1244</v>
      </c>
      <c r="D315" s="190">
        <v>1</v>
      </c>
      <c r="F315" s="182" t="s">
        <v>1267</v>
      </c>
      <c r="G315" s="198">
        <v>200</v>
      </c>
      <c r="H315" s="180" t="s">
        <v>477</v>
      </c>
    </row>
    <row r="316" spans="1:8" x14ac:dyDescent="0.25">
      <c r="A316" s="180" t="s">
        <v>822</v>
      </c>
      <c r="B316" s="180" t="s">
        <v>712</v>
      </c>
      <c r="C316" s="189" t="s">
        <v>1244</v>
      </c>
      <c r="D316" s="190">
        <v>1</v>
      </c>
      <c r="F316" s="182" t="s">
        <v>1268</v>
      </c>
      <c r="G316" s="198">
        <v>200</v>
      </c>
      <c r="H316" s="180" t="s">
        <v>477</v>
      </c>
    </row>
    <row r="317" spans="1:8" x14ac:dyDescent="0.25">
      <c r="A317" s="180" t="s">
        <v>822</v>
      </c>
      <c r="B317" s="180" t="s">
        <v>712</v>
      </c>
      <c r="C317" s="189" t="s">
        <v>1244</v>
      </c>
      <c r="D317" s="190">
        <v>1</v>
      </c>
      <c r="F317" s="182" t="s">
        <v>1269</v>
      </c>
      <c r="G317" s="198">
        <v>200</v>
      </c>
      <c r="H317" s="180" t="s">
        <v>477</v>
      </c>
    </row>
    <row r="318" spans="1:8" x14ac:dyDescent="0.25">
      <c r="A318" s="180" t="s">
        <v>822</v>
      </c>
      <c r="B318" s="180" t="s">
        <v>712</v>
      </c>
      <c r="C318" s="189" t="s">
        <v>1244</v>
      </c>
      <c r="D318" s="190">
        <v>1</v>
      </c>
      <c r="F318" s="182" t="s">
        <v>1270</v>
      </c>
      <c r="G318" s="198">
        <v>200</v>
      </c>
      <c r="H318" s="180" t="s">
        <v>477</v>
      </c>
    </row>
    <row r="319" spans="1:8" x14ac:dyDescent="0.25">
      <c r="A319" s="180" t="s">
        <v>822</v>
      </c>
      <c r="B319" s="180" t="s">
        <v>712</v>
      </c>
      <c r="C319" s="189" t="s">
        <v>1244</v>
      </c>
      <c r="D319" s="190">
        <v>1</v>
      </c>
      <c r="F319" s="182" t="s">
        <v>1271</v>
      </c>
      <c r="G319" s="198">
        <v>200</v>
      </c>
      <c r="H319" s="180" t="s">
        <v>477</v>
      </c>
    </row>
    <row r="320" spans="1:8" x14ac:dyDescent="0.25">
      <c r="A320" s="180" t="s">
        <v>822</v>
      </c>
      <c r="B320" s="180" t="s">
        <v>712</v>
      </c>
      <c r="C320" s="189" t="s">
        <v>1244</v>
      </c>
      <c r="D320" s="190">
        <v>1</v>
      </c>
      <c r="F320" s="182" t="s">
        <v>1272</v>
      </c>
      <c r="G320" s="198">
        <v>200</v>
      </c>
      <c r="H320" s="180" t="s">
        <v>477</v>
      </c>
    </row>
    <row r="321" spans="1:8" x14ac:dyDescent="0.25">
      <c r="A321" s="180" t="s">
        <v>822</v>
      </c>
      <c r="B321" s="180" t="s">
        <v>712</v>
      </c>
      <c r="C321" s="189" t="s">
        <v>1244</v>
      </c>
      <c r="D321" s="190">
        <v>1</v>
      </c>
      <c r="F321" s="182" t="s">
        <v>1273</v>
      </c>
      <c r="G321" s="198">
        <v>200</v>
      </c>
      <c r="H321" s="180" t="s">
        <v>477</v>
      </c>
    </row>
    <row r="322" spans="1:8" x14ac:dyDescent="0.25">
      <c r="A322" s="180" t="s">
        <v>822</v>
      </c>
      <c r="B322" s="180" t="s">
        <v>712</v>
      </c>
      <c r="C322" s="189" t="s">
        <v>1244</v>
      </c>
      <c r="D322" s="190">
        <v>1</v>
      </c>
      <c r="F322" s="182" t="s">
        <v>1274</v>
      </c>
      <c r="G322" s="198">
        <v>200</v>
      </c>
      <c r="H322" s="180" t="s">
        <v>477</v>
      </c>
    </row>
    <row r="323" spans="1:8" x14ac:dyDescent="0.25">
      <c r="A323" s="180" t="s">
        <v>822</v>
      </c>
      <c r="B323" s="180" t="s">
        <v>712</v>
      </c>
      <c r="C323" s="189" t="s">
        <v>1244</v>
      </c>
      <c r="D323" s="190">
        <v>1</v>
      </c>
      <c r="F323" s="182" t="s">
        <v>1275</v>
      </c>
      <c r="G323" s="198">
        <v>200</v>
      </c>
      <c r="H323" s="180" t="s">
        <v>477</v>
      </c>
    </row>
    <row r="324" spans="1:8" x14ac:dyDescent="0.25">
      <c r="A324" s="180" t="s">
        <v>822</v>
      </c>
      <c r="B324" s="180" t="s">
        <v>712</v>
      </c>
      <c r="C324" s="189" t="s">
        <v>1244</v>
      </c>
      <c r="D324" s="190">
        <v>1</v>
      </c>
      <c r="F324" s="182" t="s">
        <v>1276</v>
      </c>
      <c r="G324" s="198">
        <v>200</v>
      </c>
      <c r="H324" s="180" t="s">
        <v>477</v>
      </c>
    </row>
    <row r="325" spans="1:8" x14ac:dyDescent="0.25">
      <c r="A325" s="180" t="s">
        <v>822</v>
      </c>
      <c r="B325" s="180" t="s">
        <v>712</v>
      </c>
      <c r="C325" s="189" t="s">
        <v>1244</v>
      </c>
      <c r="D325" s="190">
        <v>1</v>
      </c>
      <c r="F325" s="182" t="s">
        <v>1277</v>
      </c>
      <c r="G325" s="198">
        <v>200</v>
      </c>
      <c r="H325" s="180" t="s">
        <v>477</v>
      </c>
    </row>
    <row r="326" spans="1:8" x14ac:dyDescent="0.25">
      <c r="A326" s="180" t="s">
        <v>822</v>
      </c>
      <c r="B326" s="180" t="s">
        <v>712</v>
      </c>
      <c r="C326" s="189" t="s">
        <v>1244</v>
      </c>
      <c r="D326" s="190">
        <v>1</v>
      </c>
      <c r="F326" s="182" t="s">
        <v>1278</v>
      </c>
      <c r="G326" s="198">
        <v>200</v>
      </c>
      <c r="H326" s="180" t="s">
        <v>477</v>
      </c>
    </row>
    <row r="327" spans="1:8" x14ac:dyDescent="0.25">
      <c r="A327" s="180" t="s">
        <v>822</v>
      </c>
      <c r="B327" s="180" t="s">
        <v>712</v>
      </c>
      <c r="C327" s="189" t="s">
        <v>1244</v>
      </c>
      <c r="D327" s="190">
        <v>1</v>
      </c>
      <c r="F327" s="182" t="s">
        <v>1279</v>
      </c>
      <c r="G327" s="198">
        <v>200</v>
      </c>
      <c r="H327" s="180" t="s">
        <v>477</v>
      </c>
    </row>
    <row r="328" spans="1:8" x14ac:dyDescent="0.25">
      <c r="A328" s="180" t="s">
        <v>822</v>
      </c>
      <c r="B328" s="180" t="s">
        <v>712</v>
      </c>
      <c r="C328" s="189" t="s">
        <v>1244</v>
      </c>
      <c r="D328" s="190">
        <v>1</v>
      </c>
      <c r="F328" s="182" t="s">
        <v>1280</v>
      </c>
      <c r="G328" s="198">
        <v>200</v>
      </c>
      <c r="H328" s="180" t="s">
        <v>477</v>
      </c>
    </row>
    <row r="329" spans="1:8" x14ac:dyDescent="0.25">
      <c r="A329" s="180" t="s">
        <v>822</v>
      </c>
      <c r="B329" s="180" t="s">
        <v>712</v>
      </c>
      <c r="C329" s="189" t="s">
        <v>1244</v>
      </c>
      <c r="D329" s="190">
        <v>1</v>
      </c>
      <c r="F329" s="182" t="s">
        <v>1281</v>
      </c>
      <c r="G329" s="198">
        <v>200</v>
      </c>
      <c r="H329" s="180" t="s">
        <v>477</v>
      </c>
    </row>
    <row r="330" spans="1:8" x14ac:dyDescent="0.25">
      <c r="A330" s="180" t="s">
        <v>822</v>
      </c>
      <c r="B330" s="180" t="s">
        <v>712</v>
      </c>
      <c r="C330" s="189" t="s">
        <v>1244</v>
      </c>
      <c r="D330" s="190">
        <v>1</v>
      </c>
      <c r="F330" s="182" t="s">
        <v>1282</v>
      </c>
      <c r="G330" s="198">
        <v>200</v>
      </c>
      <c r="H330" s="180" t="s">
        <v>477</v>
      </c>
    </row>
    <row r="331" spans="1:8" x14ac:dyDescent="0.25">
      <c r="A331" s="180" t="s">
        <v>822</v>
      </c>
      <c r="B331" s="180" t="s">
        <v>712</v>
      </c>
      <c r="C331" s="189" t="s">
        <v>1283</v>
      </c>
      <c r="D331" s="190">
        <v>1</v>
      </c>
      <c r="F331" s="185" t="s">
        <v>708</v>
      </c>
      <c r="G331" s="200">
        <v>10000</v>
      </c>
      <c r="H331" s="180" t="s">
        <v>477</v>
      </c>
    </row>
    <row r="332" spans="1:8" x14ac:dyDescent="0.25">
      <c r="A332" s="180" t="s">
        <v>822</v>
      </c>
      <c r="B332" s="180" t="s">
        <v>712</v>
      </c>
      <c r="C332" s="189" t="s">
        <v>1283</v>
      </c>
      <c r="D332" s="190">
        <v>1</v>
      </c>
      <c r="F332" s="185" t="s">
        <v>708</v>
      </c>
      <c r="G332" s="200">
        <v>10000</v>
      </c>
      <c r="H332" s="180" t="s">
        <v>477</v>
      </c>
    </row>
    <row r="333" spans="1:8" x14ac:dyDescent="0.25">
      <c r="A333" s="180" t="s">
        <v>822</v>
      </c>
      <c r="B333" s="180" t="s">
        <v>712</v>
      </c>
      <c r="C333" s="189" t="s">
        <v>1284</v>
      </c>
      <c r="D333" s="190">
        <v>1</v>
      </c>
      <c r="F333" s="182" t="s">
        <v>1285</v>
      </c>
      <c r="G333" s="198">
        <v>6000</v>
      </c>
    </row>
    <row r="334" spans="1:8" x14ac:dyDescent="0.25">
      <c r="A334" s="180" t="s">
        <v>822</v>
      </c>
      <c r="B334" s="180" t="s">
        <v>712</v>
      </c>
      <c r="C334" s="189" t="s">
        <v>1286</v>
      </c>
      <c r="D334" s="190">
        <v>1</v>
      </c>
      <c r="F334" s="182" t="s">
        <v>1287</v>
      </c>
      <c r="G334" s="198">
        <v>4000</v>
      </c>
      <c r="H334" s="180" t="s">
        <v>477</v>
      </c>
    </row>
    <row r="335" spans="1:8" x14ac:dyDescent="0.25">
      <c r="A335" s="180" t="s">
        <v>822</v>
      </c>
      <c r="B335" s="180" t="s">
        <v>712</v>
      </c>
      <c r="C335" s="189" t="s">
        <v>1286</v>
      </c>
      <c r="D335" s="190">
        <v>1</v>
      </c>
      <c r="F335" s="182" t="s">
        <v>1288</v>
      </c>
      <c r="G335" s="198">
        <v>4000</v>
      </c>
      <c r="H335" s="180" t="s">
        <v>477</v>
      </c>
    </row>
    <row r="336" spans="1:8" x14ac:dyDescent="0.25">
      <c r="A336" s="180" t="s">
        <v>822</v>
      </c>
      <c r="B336" s="180" t="s">
        <v>712</v>
      </c>
      <c r="C336" s="189" t="s">
        <v>1289</v>
      </c>
      <c r="D336" s="190">
        <v>1</v>
      </c>
      <c r="F336" s="182" t="s">
        <v>1290</v>
      </c>
      <c r="G336" s="198">
        <v>3000</v>
      </c>
      <c r="H336" s="180" t="s">
        <v>477</v>
      </c>
    </row>
    <row r="337" spans="1:8" x14ac:dyDescent="0.25">
      <c r="A337" s="180" t="s">
        <v>822</v>
      </c>
      <c r="B337" s="180" t="s">
        <v>712</v>
      </c>
      <c r="C337" s="189" t="s">
        <v>1289</v>
      </c>
      <c r="D337" s="190">
        <v>1</v>
      </c>
      <c r="F337" s="182" t="s">
        <v>1291</v>
      </c>
      <c r="G337" s="198">
        <v>3000</v>
      </c>
      <c r="H337" s="180" t="s">
        <v>477</v>
      </c>
    </row>
    <row r="338" spans="1:8" x14ac:dyDescent="0.25">
      <c r="A338" s="180" t="s">
        <v>822</v>
      </c>
      <c r="B338" s="180" t="s">
        <v>712</v>
      </c>
      <c r="C338" s="189" t="s">
        <v>1292</v>
      </c>
      <c r="D338" s="190">
        <v>1</v>
      </c>
      <c r="F338" s="185" t="s">
        <v>708</v>
      </c>
      <c r="G338" s="200">
        <v>10000</v>
      </c>
      <c r="H338" s="180" t="s">
        <v>477</v>
      </c>
    </row>
    <row r="339" spans="1:8" x14ac:dyDescent="0.25">
      <c r="A339" s="180" t="s">
        <v>822</v>
      </c>
      <c r="B339" s="180" t="s">
        <v>712</v>
      </c>
      <c r="C339" s="189" t="s">
        <v>1293</v>
      </c>
      <c r="D339" s="190">
        <v>1</v>
      </c>
      <c r="F339" s="182" t="s">
        <v>1294</v>
      </c>
      <c r="G339" s="198">
        <v>4000</v>
      </c>
      <c r="H339" s="180" t="s">
        <v>477</v>
      </c>
    </row>
    <row r="340" spans="1:8" x14ac:dyDescent="0.25">
      <c r="A340" s="180" t="s">
        <v>822</v>
      </c>
      <c r="B340" s="180" t="s">
        <v>712</v>
      </c>
      <c r="C340" s="189" t="s">
        <v>1293</v>
      </c>
      <c r="D340" s="190">
        <v>2</v>
      </c>
      <c r="F340" s="185" t="s">
        <v>708</v>
      </c>
      <c r="G340" s="200">
        <v>4000</v>
      </c>
      <c r="H340" s="180" t="s">
        <v>477</v>
      </c>
    </row>
    <row r="341" spans="1:8" x14ac:dyDescent="0.25">
      <c r="A341" s="180" t="s">
        <v>822</v>
      </c>
      <c r="B341" s="180" t="s">
        <v>712</v>
      </c>
      <c r="C341" s="189" t="s">
        <v>1295</v>
      </c>
      <c r="D341" s="190">
        <v>12</v>
      </c>
      <c r="F341" s="185" t="s">
        <v>708</v>
      </c>
      <c r="G341" s="200">
        <v>4000</v>
      </c>
      <c r="H341" s="180" t="s">
        <v>477</v>
      </c>
    </row>
    <row r="342" spans="1:8" x14ac:dyDescent="0.25">
      <c r="A342" s="180" t="s">
        <v>822</v>
      </c>
      <c r="B342" s="180" t="s">
        <v>712</v>
      </c>
      <c r="C342" s="189" t="s">
        <v>1296</v>
      </c>
      <c r="D342" s="190">
        <v>2</v>
      </c>
      <c r="F342" s="182" t="s">
        <v>1297</v>
      </c>
      <c r="G342" s="198">
        <v>3000</v>
      </c>
      <c r="H342" s="180" t="s">
        <v>477</v>
      </c>
    </row>
    <row r="343" spans="1:8" x14ac:dyDescent="0.25">
      <c r="A343" s="180" t="s">
        <v>822</v>
      </c>
      <c r="B343" s="180" t="s">
        <v>712</v>
      </c>
      <c r="C343" s="189" t="s">
        <v>1298</v>
      </c>
      <c r="D343" s="190">
        <v>1</v>
      </c>
      <c r="F343" s="182" t="s">
        <v>1299</v>
      </c>
      <c r="G343" s="198">
        <v>3000</v>
      </c>
      <c r="H343" s="180" t="s">
        <v>477</v>
      </c>
    </row>
    <row r="344" spans="1:8" x14ac:dyDescent="0.25">
      <c r="A344" s="180" t="s">
        <v>822</v>
      </c>
      <c r="B344" s="180" t="s">
        <v>712</v>
      </c>
      <c r="C344" s="189" t="s">
        <v>1298</v>
      </c>
      <c r="D344" s="190">
        <v>1</v>
      </c>
      <c r="F344" s="182" t="s">
        <v>1300</v>
      </c>
      <c r="G344" s="198">
        <v>3000</v>
      </c>
      <c r="H344" s="180" t="s">
        <v>477</v>
      </c>
    </row>
    <row r="345" spans="1:8" x14ac:dyDescent="0.25">
      <c r="A345" s="180" t="s">
        <v>822</v>
      </c>
      <c r="B345" s="180" t="s">
        <v>712</v>
      </c>
      <c r="C345" s="189" t="s">
        <v>1298</v>
      </c>
      <c r="D345" s="190">
        <v>1</v>
      </c>
      <c r="F345" s="182" t="s">
        <v>1301</v>
      </c>
      <c r="G345" s="198">
        <v>3000</v>
      </c>
      <c r="H345" s="180" t="s">
        <v>477</v>
      </c>
    </row>
    <row r="346" spans="1:8" x14ac:dyDescent="0.25">
      <c r="A346" s="180" t="s">
        <v>822</v>
      </c>
      <c r="B346" s="180" t="s">
        <v>712</v>
      </c>
      <c r="C346" s="189" t="s">
        <v>1298</v>
      </c>
      <c r="D346" s="190">
        <v>1</v>
      </c>
      <c r="F346" s="182" t="s">
        <v>1302</v>
      </c>
      <c r="G346" s="198">
        <v>3000</v>
      </c>
      <c r="H346" s="180" t="s">
        <v>477</v>
      </c>
    </row>
    <row r="347" spans="1:8" x14ac:dyDescent="0.25">
      <c r="A347" s="180" t="s">
        <v>822</v>
      </c>
      <c r="B347" s="180" t="s">
        <v>712</v>
      </c>
      <c r="C347" s="189" t="s">
        <v>1298</v>
      </c>
      <c r="D347" s="190">
        <v>1</v>
      </c>
      <c r="F347" s="182" t="s">
        <v>1303</v>
      </c>
      <c r="G347" s="198">
        <v>3000</v>
      </c>
      <c r="H347" s="180" t="s">
        <v>477</v>
      </c>
    </row>
    <row r="348" spans="1:8" x14ac:dyDescent="0.25">
      <c r="A348" s="180" t="s">
        <v>822</v>
      </c>
      <c r="B348" s="180" t="s">
        <v>712</v>
      </c>
      <c r="C348" s="189" t="s">
        <v>1298</v>
      </c>
      <c r="D348" s="190">
        <v>1</v>
      </c>
      <c r="F348" s="182" t="s">
        <v>1304</v>
      </c>
      <c r="G348" s="198">
        <v>3000</v>
      </c>
      <c r="H348" s="180" t="s">
        <v>477</v>
      </c>
    </row>
    <row r="349" spans="1:8" x14ac:dyDescent="0.25">
      <c r="A349" s="180" t="s">
        <v>822</v>
      </c>
      <c r="B349" s="180" t="s">
        <v>712</v>
      </c>
      <c r="C349" s="189" t="s">
        <v>1305</v>
      </c>
      <c r="D349" s="190">
        <v>1</v>
      </c>
      <c r="F349" s="182" t="s">
        <v>1306</v>
      </c>
      <c r="G349" s="198">
        <v>5000</v>
      </c>
      <c r="H349" s="180" t="s">
        <v>477</v>
      </c>
    </row>
    <row r="350" spans="1:8" x14ac:dyDescent="0.25">
      <c r="A350" s="180" t="s">
        <v>822</v>
      </c>
      <c r="B350" s="180" t="s">
        <v>712</v>
      </c>
      <c r="C350" s="189" t="s">
        <v>1305</v>
      </c>
      <c r="D350" s="190">
        <v>1</v>
      </c>
      <c r="F350" s="182" t="s">
        <v>1307</v>
      </c>
      <c r="G350" s="198">
        <v>5000</v>
      </c>
      <c r="H350" s="180" t="s">
        <v>477</v>
      </c>
    </row>
    <row r="351" spans="1:8" x14ac:dyDescent="0.25">
      <c r="A351" s="180" t="s">
        <v>822</v>
      </c>
      <c r="B351" s="180" t="s">
        <v>712</v>
      </c>
      <c r="C351" s="189" t="s">
        <v>1283</v>
      </c>
      <c r="D351" s="190">
        <v>1</v>
      </c>
      <c r="F351" s="182" t="s">
        <v>1308</v>
      </c>
      <c r="G351" s="198">
        <v>10000</v>
      </c>
      <c r="H351" s="180" t="s">
        <v>477</v>
      </c>
    </row>
    <row r="352" spans="1:8" x14ac:dyDescent="0.25">
      <c r="A352" s="180" t="s">
        <v>822</v>
      </c>
      <c r="B352" s="180" t="s">
        <v>712</v>
      </c>
      <c r="C352" s="189" t="s">
        <v>1309</v>
      </c>
      <c r="D352" s="190">
        <v>1</v>
      </c>
      <c r="F352" s="182" t="s">
        <v>1310</v>
      </c>
      <c r="G352" s="198">
        <v>1500</v>
      </c>
      <c r="H352" s="180" t="s">
        <v>477</v>
      </c>
    </row>
    <row r="353" spans="1:8" x14ac:dyDescent="0.25">
      <c r="A353" s="180" t="s">
        <v>822</v>
      </c>
      <c r="B353" s="180" t="s">
        <v>712</v>
      </c>
      <c r="C353" s="189" t="s">
        <v>1293</v>
      </c>
      <c r="D353" s="190">
        <v>1</v>
      </c>
      <c r="F353" s="185" t="s">
        <v>708</v>
      </c>
      <c r="G353" s="200">
        <v>4000</v>
      </c>
      <c r="H353" s="180" t="s">
        <v>477</v>
      </c>
    </row>
    <row r="354" spans="1:8" x14ac:dyDescent="0.25">
      <c r="A354" s="180" t="s">
        <v>910</v>
      </c>
      <c r="B354" s="180" t="s">
        <v>841</v>
      </c>
      <c r="C354" s="189" t="s">
        <v>1227</v>
      </c>
      <c r="D354" s="190">
        <v>1</v>
      </c>
      <c r="F354" s="182" t="s">
        <v>1311</v>
      </c>
      <c r="G354" s="198">
        <v>6000</v>
      </c>
      <c r="H354" s="180" t="s">
        <v>477</v>
      </c>
    </row>
    <row r="355" spans="1:8" x14ac:dyDescent="0.25">
      <c r="A355" s="180" t="s">
        <v>910</v>
      </c>
      <c r="B355" s="180" t="s">
        <v>841</v>
      </c>
      <c r="C355" s="189" t="s">
        <v>1056</v>
      </c>
      <c r="D355" s="190">
        <v>1</v>
      </c>
      <c r="F355" s="182" t="s">
        <v>1312</v>
      </c>
      <c r="G355" s="198">
        <v>5000</v>
      </c>
      <c r="H355" s="180" t="s">
        <v>477</v>
      </c>
    </row>
    <row r="356" spans="1:8" x14ac:dyDescent="0.25">
      <c r="A356" s="180" t="s">
        <v>910</v>
      </c>
      <c r="B356" s="180" t="s">
        <v>841</v>
      </c>
      <c r="C356" s="189" t="s">
        <v>1056</v>
      </c>
      <c r="D356" s="190">
        <v>1</v>
      </c>
      <c r="F356" s="182" t="s">
        <v>1313</v>
      </c>
      <c r="G356" s="198">
        <v>5000</v>
      </c>
      <c r="H356" s="180" t="s">
        <v>477</v>
      </c>
    </row>
    <row r="357" spans="1:8" x14ac:dyDescent="0.25">
      <c r="A357" s="180" t="s">
        <v>910</v>
      </c>
      <c r="B357" s="180" t="s">
        <v>841</v>
      </c>
      <c r="C357" s="189" t="s">
        <v>1056</v>
      </c>
      <c r="D357" s="190">
        <v>1</v>
      </c>
      <c r="F357" s="182" t="s">
        <v>1314</v>
      </c>
      <c r="G357" s="198">
        <v>5000</v>
      </c>
      <c r="H357" s="180" t="s">
        <v>477</v>
      </c>
    </row>
    <row r="358" spans="1:8" x14ac:dyDescent="0.25">
      <c r="A358" s="180" t="s">
        <v>910</v>
      </c>
      <c r="B358" s="180" t="s">
        <v>841</v>
      </c>
      <c r="C358" s="189" t="s">
        <v>1058</v>
      </c>
      <c r="D358" s="190">
        <v>1</v>
      </c>
      <c r="F358" s="182" t="s">
        <v>1315</v>
      </c>
      <c r="G358" s="198">
        <v>6000</v>
      </c>
      <c r="H358" s="180" t="s">
        <v>477</v>
      </c>
    </row>
    <row r="359" spans="1:8" x14ac:dyDescent="0.25">
      <c r="A359" s="180" t="s">
        <v>910</v>
      </c>
      <c r="B359" s="180" t="s">
        <v>841</v>
      </c>
      <c r="C359" s="189" t="s">
        <v>1316</v>
      </c>
      <c r="F359" s="182" t="s">
        <v>1317</v>
      </c>
      <c r="G359" s="198">
        <v>1500</v>
      </c>
      <c r="H359" s="180" t="s">
        <v>477</v>
      </c>
    </row>
    <row r="360" spans="1:8" x14ac:dyDescent="0.25">
      <c r="A360" s="180" t="s">
        <v>910</v>
      </c>
      <c r="B360" s="180" t="s">
        <v>841</v>
      </c>
      <c r="C360" s="189" t="s">
        <v>1318</v>
      </c>
      <c r="D360" s="190">
        <v>1</v>
      </c>
      <c r="F360" s="182" t="s">
        <v>1319</v>
      </c>
      <c r="G360" s="198">
        <v>8000</v>
      </c>
      <c r="H360" s="180" t="s">
        <v>477</v>
      </c>
    </row>
    <row r="361" spans="1:8" x14ac:dyDescent="0.25">
      <c r="A361" s="180" t="s">
        <v>910</v>
      </c>
      <c r="B361" s="180" t="s">
        <v>841</v>
      </c>
      <c r="C361" s="189" t="s">
        <v>1061</v>
      </c>
      <c r="D361" s="190">
        <v>1</v>
      </c>
      <c r="F361" s="182" t="s">
        <v>1320</v>
      </c>
      <c r="G361" s="198">
        <v>8000</v>
      </c>
      <c r="H361" s="180" t="s">
        <v>477</v>
      </c>
    </row>
    <row r="362" spans="1:8" x14ac:dyDescent="0.25">
      <c r="A362" s="180" t="s">
        <v>910</v>
      </c>
      <c r="B362" s="180" t="s">
        <v>841</v>
      </c>
      <c r="C362" s="189" t="s">
        <v>1293</v>
      </c>
      <c r="D362" s="190">
        <v>1</v>
      </c>
      <c r="F362" s="182" t="s">
        <v>1321</v>
      </c>
      <c r="G362" s="198">
        <v>4000</v>
      </c>
      <c r="H362" s="180" t="s">
        <v>477</v>
      </c>
    </row>
    <row r="363" spans="1:8" x14ac:dyDescent="0.25">
      <c r="A363" s="180" t="s">
        <v>910</v>
      </c>
      <c r="B363" s="180" t="s">
        <v>841</v>
      </c>
      <c r="C363" s="189" t="s">
        <v>1322</v>
      </c>
      <c r="D363" s="190">
        <v>1</v>
      </c>
      <c r="F363" s="182" t="s">
        <v>1323</v>
      </c>
      <c r="G363" s="198">
        <v>10000</v>
      </c>
      <c r="H363" s="180" t="s">
        <v>477</v>
      </c>
    </row>
    <row r="364" spans="1:8" x14ac:dyDescent="0.25">
      <c r="A364" s="180" t="s">
        <v>910</v>
      </c>
      <c r="B364" s="180" t="s">
        <v>841</v>
      </c>
      <c r="C364" s="189" t="s">
        <v>1293</v>
      </c>
      <c r="D364" s="190">
        <v>1</v>
      </c>
      <c r="F364" s="182" t="s">
        <v>1324</v>
      </c>
      <c r="G364" s="198">
        <v>4000</v>
      </c>
      <c r="H364" s="180" t="s">
        <v>477</v>
      </c>
    </row>
    <row r="365" spans="1:8" x14ac:dyDescent="0.25">
      <c r="A365" s="180" t="s">
        <v>910</v>
      </c>
      <c r="B365" s="180" t="s">
        <v>841</v>
      </c>
      <c r="C365" s="189" t="s">
        <v>1098</v>
      </c>
      <c r="D365" s="190">
        <v>1</v>
      </c>
      <c r="F365" s="182" t="s">
        <v>1329</v>
      </c>
      <c r="G365" s="198">
        <v>4000</v>
      </c>
      <c r="H365" s="180" t="s">
        <v>477</v>
      </c>
    </row>
    <row r="366" spans="1:8" x14ac:dyDescent="0.25">
      <c r="A366" s="180" t="s">
        <v>910</v>
      </c>
      <c r="B366" s="180" t="s">
        <v>841</v>
      </c>
      <c r="C366" s="189" t="s">
        <v>1098</v>
      </c>
      <c r="D366" s="190">
        <v>1</v>
      </c>
      <c r="F366" s="182" t="s">
        <v>1330</v>
      </c>
      <c r="G366" s="198">
        <v>4000</v>
      </c>
      <c r="H366" s="180" t="s">
        <v>477</v>
      </c>
    </row>
    <row r="367" spans="1:8" x14ac:dyDescent="0.25">
      <c r="A367" s="180" t="s">
        <v>910</v>
      </c>
      <c r="B367" s="180" t="s">
        <v>841</v>
      </c>
      <c r="C367" s="189" t="s">
        <v>1058</v>
      </c>
      <c r="D367" s="190">
        <v>1</v>
      </c>
      <c r="F367" s="205" t="s">
        <v>708</v>
      </c>
      <c r="G367" s="198">
        <v>6000</v>
      </c>
      <c r="H367" s="180" t="s">
        <v>477</v>
      </c>
    </row>
    <row r="368" spans="1:8" x14ac:dyDescent="0.25">
      <c r="A368" s="180" t="s">
        <v>910</v>
      </c>
      <c r="B368" s="180" t="s">
        <v>841</v>
      </c>
      <c r="C368" s="189" t="s">
        <v>1098</v>
      </c>
      <c r="D368" s="190">
        <v>1</v>
      </c>
      <c r="F368" s="182" t="s">
        <v>1333</v>
      </c>
      <c r="G368" s="198">
        <v>5000</v>
      </c>
      <c r="H368" s="180" t="s">
        <v>477</v>
      </c>
    </row>
    <row r="369" spans="1:8" x14ac:dyDescent="0.25">
      <c r="A369" s="180" t="s">
        <v>910</v>
      </c>
      <c r="B369" s="180" t="s">
        <v>841</v>
      </c>
      <c r="C369" s="189" t="s">
        <v>1334</v>
      </c>
      <c r="D369" s="190">
        <v>1</v>
      </c>
      <c r="F369" s="205" t="s">
        <v>708</v>
      </c>
      <c r="G369" s="198">
        <v>6000</v>
      </c>
      <c r="H369" s="180" t="s">
        <v>477</v>
      </c>
    </row>
    <row r="370" spans="1:8" x14ac:dyDescent="0.25">
      <c r="A370" s="180" t="s">
        <v>910</v>
      </c>
      <c r="B370" s="180" t="s">
        <v>841</v>
      </c>
      <c r="C370" s="189" t="s">
        <v>1058</v>
      </c>
      <c r="D370" s="190">
        <v>1</v>
      </c>
      <c r="F370" s="205" t="s">
        <v>708</v>
      </c>
      <c r="G370" s="198">
        <v>8000</v>
      </c>
      <c r="H370" s="180" t="s">
        <v>477</v>
      </c>
    </row>
    <row r="371" spans="1:8" x14ac:dyDescent="0.25">
      <c r="A371" s="180" t="s">
        <v>910</v>
      </c>
      <c r="B371" s="180" t="s">
        <v>841</v>
      </c>
      <c r="C371" s="189" t="s">
        <v>1056</v>
      </c>
      <c r="D371" s="190">
        <v>1</v>
      </c>
      <c r="F371" s="182" t="s">
        <v>1335</v>
      </c>
      <c r="G371" s="198">
        <v>5000</v>
      </c>
      <c r="H371" s="180" t="s">
        <v>477</v>
      </c>
    </row>
    <row r="372" spans="1:8" x14ac:dyDescent="0.25">
      <c r="A372" s="180" t="s">
        <v>910</v>
      </c>
      <c r="B372" s="180" t="s">
        <v>841</v>
      </c>
      <c r="C372" s="189" t="s">
        <v>1098</v>
      </c>
      <c r="D372" s="190">
        <v>1</v>
      </c>
      <c r="F372" s="182" t="s">
        <v>1336</v>
      </c>
      <c r="G372" s="198">
        <v>4000</v>
      </c>
      <c r="H372" s="180" t="s">
        <v>477</v>
      </c>
    </row>
    <row r="373" spans="1:8" x14ac:dyDescent="0.25">
      <c r="A373" s="180" t="s">
        <v>910</v>
      </c>
      <c r="B373" s="180" t="s">
        <v>841</v>
      </c>
      <c r="C373" s="189" t="s">
        <v>1098</v>
      </c>
      <c r="D373" s="190">
        <v>1</v>
      </c>
      <c r="F373" s="182" t="s">
        <v>1337</v>
      </c>
      <c r="G373" s="198">
        <v>4000</v>
      </c>
      <c r="H373" s="180" t="s">
        <v>477</v>
      </c>
    </row>
    <row r="374" spans="1:8" x14ac:dyDescent="0.25">
      <c r="A374" s="180" t="s">
        <v>910</v>
      </c>
      <c r="B374" s="180" t="s">
        <v>841</v>
      </c>
      <c r="C374" s="189" t="s">
        <v>1338</v>
      </c>
      <c r="D374" s="190">
        <v>1</v>
      </c>
      <c r="F374" s="182" t="s">
        <v>1339</v>
      </c>
      <c r="G374" s="198">
        <v>6000</v>
      </c>
      <c r="H374" s="180" t="s">
        <v>477</v>
      </c>
    </row>
    <row r="375" spans="1:8" x14ac:dyDescent="0.25">
      <c r="A375" s="180" t="s">
        <v>910</v>
      </c>
      <c r="B375" s="180" t="s">
        <v>841</v>
      </c>
      <c r="C375" s="189" t="s">
        <v>1340</v>
      </c>
      <c r="D375" s="190">
        <v>1</v>
      </c>
      <c r="F375" s="182" t="s">
        <v>1341</v>
      </c>
      <c r="G375" s="198">
        <v>8000</v>
      </c>
      <c r="H375" s="180" t="s">
        <v>477</v>
      </c>
    </row>
    <row r="376" spans="1:8" x14ac:dyDescent="0.25">
      <c r="A376" s="180" t="s">
        <v>910</v>
      </c>
      <c r="B376" s="180" t="s">
        <v>841</v>
      </c>
      <c r="C376" s="189" t="s">
        <v>1342</v>
      </c>
      <c r="D376" s="190">
        <v>1</v>
      </c>
      <c r="F376" s="205" t="s">
        <v>708</v>
      </c>
      <c r="G376" s="198">
        <v>8000</v>
      </c>
      <c r="H376" s="180" t="s">
        <v>477</v>
      </c>
    </row>
    <row r="377" spans="1:8" x14ac:dyDescent="0.25">
      <c r="A377" s="180" t="s">
        <v>910</v>
      </c>
      <c r="B377" s="180" t="s">
        <v>841</v>
      </c>
      <c r="C377" s="189" t="s">
        <v>1342</v>
      </c>
      <c r="D377" s="190">
        <v>1</v>
      </c>
      <c r="F377" s="182" t="s">
        <v>1343</v>
      </c>
      <c r="G377" s="198">
        <v>8000</v>
      </c>
      <c r="H377" s="180" t="s">
        <v>477</v>
      </c>
    </row>
    <row r="378" spans="1:8" x14ac:dyDescent="0.25">
      <c r="A378" s="180" t="s">
        <v>910</v>
      </c>
      <c r="B378" s="180" t="s">
        <v>841</v>
      </c>
      <c r="C378" s="189" t="s">
        <v>1342</v>
      </c>
      <c r="D378" s="190">
        <v>1</v>
      </c>
      <c r="F378" s="182" t="s">
        <v>1344</v>
      </c>
      <c r="G378" s="198">
        <v>8000</v>
      </c>
      <c r="H378" s="180" t="s">
        <v>477</v>
      </c>
    </row>
    <row r="379" spans="1:8" x14ac:dyDescent="0.25">
      <c r="A379" s="180" t="s">
        <v>1332</v>
      </c>
      <c r="B379" s="180" t="s">
        <v>841</v>
      </c>
      <c r="C379" s="189" t="s">
        <v>1098</v>
      </c>
      <c r="D379" s="190">
        <v>1</v>
      </c>
      <c r="F379" s="182" t="s">
        <v>1331</v>
      </c>
      <c r="G379" s="198">
        <v>4000</v>
      </c>
      <c r="H379" s="180" t="s">
        <v>477</v>
      </c>
    </row>
    <row r="380" spans="1:8" x14ac:dyDescent="0.25">
      <c r="A380" s="180" t="s">
        <v>1360</v>
      </c>
      <c r="B380" s="180" t="s">
        <v>841</v>
      </c>
      <c r="C380" s="189" t="s">
        <v>1098</v>
      </c>
      <c r="D380" s="190">
        <v>1</v>
      </c>
      <c r="F380" s="182" t="s">
        <v>1359</v>
      </c>
      <c r="G380" s="198">
        <v>4000</v>
      </c>
      <c r="H380" s="180" t="s">
        <v>477</v>
      </c>
    </row>
    <row r="381" spans="1:8" x14ac:dyDescent="0.25">
      <c r="A381" s="180" t="s">
        <v>1360</v>
      </c>
      <c r="B381" s="180" t="s">
        <v>841</v>
      </c>
      <c r="C381" s="189" t="s">
        <v>1361</v>
      </c>
      <c r="D381" s="190">
        <v>1</v>
      </c>
      <c r="F381" s="182" t="s">
        <v>1362</v>
      </c>
      <c r="G381" s="198">
        <v>5000</v>
      </c>
      <c r="H381" s="180" t="s">
        <v>477</v>
      </c>
    </row>
    <row r="382" spans="1:8" x14ac:dyDescent="0.25">
      <c r="A382" s="180" t="s">
        <v>1360</v>
      </c>
      <c r="B382" s="180" t="s">
        <v>841</v>
      </c>
      <c r="C382" s="189" t="s">
        <v>1361</v>
      </c>
      <c r="D382" s="190">
        <v>1</v>
      </c>
      <c r="F382" s="182" t="s">
        <v>1363</v>
      </c>
      <c r="G382" s="198">
        <v>5000</v>
      </c>
      <c r="H382" s="180" t="s">
        <v>477</v>
      </c>
    </row>
    <row r="383" spans="1:8" x14ac:dyDescent="0.25">
      <c r="A383" s="180" t="s">
        <v>1360</v>
      </c>
      <c r="B383" s="180" t="s">
        <v>841</v>
      </c>
      <c r="C383" s="189" t="s">
        <v>1098</v>
      </c>
      <c r="D383" s="190">
        <v>1</v>
      </c>
      <c r="F383" s="182" t="s">
        <v>1364</v>
      </c>
      <c r="G383" s="198">
        <v>5000</v>
      </c>
      <c r="H383" s="180" t="s">
        <v>477</v>
      </c>
    </row>
    <row r="384" spans="1:8" x14ac:dyDescent="0.25">
      <c r="A384" s="180" t="s">
        <v>1360</v>
      </c>
      <c r="B384" s="180" t="s">
        <v>841</v>
      </c>
      <c r="C384" s="189" t="s">
        <v>1365</v>
      </c>
      <c r="D384" s="190">
        <v>1</v>
      </c>
      <c r="F384" s="182" t="s">
        <v>1366</v>
      </c>
      <c r="G384" s="198">
        <v>6000</v>
      </c>
      <c r="H384" s="180" t="s">
        <v>477</v>
      </c>
    </row>
    <row r="385" spans="1:8" x14ac:dyDescent="0.25">
      <c r="A385" s="180" t="s">
        <v>1360</v>
      </c>
      <c r="B385" s="180" t="s">
        <v>841</v>
      </c>
      <c r="C385" s="189" t="s">
        <v>1367</v>
      </c>
      <c r="D385" s="190">
        <v>1</v>
      </c>
      <c r="F385" s="182" t="s">
        <v>1368</v>
      </c>
      <c r="G385" s="198">
        <v>5000</v>
      </c>
      <c r="H385" s="180" t="s">
        <v>477</v>
      </c>
    </row>
    <row r="386" spans="1:8" x14ac:dyDescent="0.25">
      <c r="A386" s="180" t="s">
        <v>1360</v>
      </c>
      <c r="B386" s="180" t="s">
        <v>841</v>
      </c>
      <c r="C386" s="189" t="s">
        <v>1369</v>
      </c>
      <c r="D386" s="190">
        <v>1</v>
      </c>
      <c r="F386" s="182" t="s">
        <v>1370</v>
      </c>
      <c r="G386" s="198">
        <v>8000</v>
      </c>
      <c r="H386" s="180" t="s">
        <v>477</v>
      </c>
    </row>
    <row r="387" spans="1:8" x14ac:dyDescent="0.25">
      <c r="A387" s="180" t="s">
        <v>1360</v>
      </c>
      <c r="B387" s="180" t="s">
        <v>841</v>
      </c>
      <c r="C387" s="189" t="s">
        <v>1371</v>
      </c>
      <c r="D387" s="190">
        <v>1</v>
      </c>
      <c r="F387" s="182" t="s">
        <v>1372</v>
      </c>
      <c r="G387" s="198">
        <v>4000</v>
      </c>
      <c r="H387" s="180" t="s">
        <v>477</v>
      </c>
    </row>
    <row r="388" spans="1:8" x14ac:dyDescent="0.25">
      <c r="A388" s="180" t="s">
        <v>1353</v>
      </c>
      <c r="B388" s="180" t="s">
        <v>841</v>
      </c>
      <c r="C388" s="189" t="s">
        <v>1338</v>
      </c>
      <c r="D388" s="190">
        <v>1</v>
      </c>
      <c r="F388" s="205" t="s">
        <v>708</v>
      </c>
      <c r="G388" s="198">
        <v>6000</v>
      </c>
      <c r="H388" s="180" t="s">
        <v>477</v>
      </c>
    </row>
    <row r="389" spans="1:8" x14ac:dyDescent="0.25">
      <c r="A389" s="180" t="s">
        <v>1353</v>
      </c>
      <c r="B389" s="180" t="s">
        <v>841</v>
      </c>
      <c r="C389" s="189" t="s">
        <v>1098</v>
      </c>
      <c r="D389" s="190">
        <v>1</v>
      </c>
      <c r="F389" s="182" t="s">
        <v>1354</v>
      </c>
      <c r="G389" s="198">
        <v>4000</v>
      </c>
      <c r="H389" s="180" t="s">
        <v>477</v>
      </c>
    </row>
    <row r="390" spans="1:8" x14ac:dyDescent="0.25">
      <c r="A390" s="180" t="s">
        <v>1353</v>
      </c>
      <c r="B390" s="180" t="s">
        <v>841</v>
      </c>
      <c r="C390" s="189" t="s">
        <v>1098</v>
      </c>
      <c r="D390" s="190">
        <v>1</v>
      </c>
      <c r="F390" s="182" t="s">
        <v>1355</v>
      </c>
      <c r="G390" s="198">
        <v>4000</v>
      </c>
      <c r="H390" s="180" t="s">
        <v>477</v>
      </c>
    </row>
    <row r="391" spans="1:8" x14ac:dyDescent="0.25">
      <c r="A391" s="180" t="s">
        <v>1353</v>
      </c>
      <c r="B391" s="180" t="s">
        <v>841</v>
      </c>
      <c r="C391" s="189" t="s">
        <v>1056</v>
      </c>
      <c r="D391" s="190">
        <v>1</v>
      </c>
      <c r="F391" s="182" t="s">
        <v>1356</v>
      </c>
      <c r="G391" s="198">
        <v>5000</v>
      </c>
      <c r="H391" s="180" t="s">
        <v>477</v>
      </c>
    </row>
    <row r="392" spans="1:8" x14ac:dyDescent="0.25">
      <c r="A392" s="180" t="s">
        <v>1353</v>
      </c>
      <c r="B392" s="180" t="s">
        <v>841</v>
      </c>
      <c r="C392" s="189" t="s">
        <v>1098</v>
      </c>
      <c r="D392" s="190">
        <v>1</v>
      </c>
      <c r="F392" s="182" t="s">
        <v>1357</v>
      </c>
      <c r="G392" s="198">
        <v>4000</v>
      </c>
      <c r="H392" s="180" t="s">
        <v>477</v>
      </c>
    </row>
    <row r="393" spans="1:8" x14ac:dyDescent="0.25">
      <c r="A393" s="180" t="s">
        <v>1353</v>
      </c>
      <c r="B393" s="180" t="s">
        <v>841</v>
      </c>
      <c r="C393" s="189" t="s">
        <v>1098</v>
      </c>
      <c r="D393" s="190">
        <v>1</v>
      </c>
      <c r="F393" s="182" t="s">
        <v>1358</v>
      </c>
      <c r="G393" s="198">
        <v>4000</v>
      </c>
      <c r="H393" s="180" t="s">
        <v>477</v>
      </c>
    </row>
    <row r="394" spans="1:8" x14ac:dyDescent="0.25">
      <c r="A394" s="180" t="s">
        <v>837</v>
      </c>
      <c r="B394" s="180" t="s">
        <v>841</v>
      </c>
      <c r="C394" s="189" t="s">
        <v>1325</v>
      </c>
      <c r="D394" s="190">
        <v>1</v>
      </c>
      <c r="F394" s="182" t="s">
        <v>1326</v>
      </c>
      <c r="G394" s="198">
        <v>6000</v>
      </c>
      <c r="H394" s="180" t="s">
        <v>477</v>
      </c>
    </row>
    <row r="395" spans="1:8" x14ac:dyDescent="0.25">
      <c r="A395" s="180" t="s">
        <v>837</v>
      </c>
      <c r="B395" s="180" t="s">
        <v>841</v>
      </c>
      <c r="C395" s="189" t="s">
        <v>1050</v>
      </c>
      <c r="D395" s="190">
        <v>1</v>
      </c>
      <c r="F395" s="182" t="s">
        <v>1327</v>
      </c>
      <c r="G395" s="198">
        <v>5000</v>
      </c>
      <c r="H395" s="180" t="s">
        <v>477</v>
      </c>
    </row>
    <row r="396" spans="1:8" x14ac:dyDescent="0.25">
      <c r="A396" s="180" t="s">
        <v>837</v>
      </c>
      <c r="B396" s="180" t="s">
        <v>841</v>
      </c>
      <c r="C396" s="189" t="s">
        <v>1098</v>
      </c>
      <c r="D396" s="190">
        <v>1</v>
      </c>
      <c r="F396" s="182" t="s">
        <v>1328</v>
      </c>
      <c r="G396" s="198">
        <v>4000</v>
      </c>
      <c r="H396" s="180" t="s">
        <v>477</v>
      </c>
    </row>
    <row r="397" spans="1:8" x14ac:dyDescent="0.25">
      <c r="A397" s="180" t="s">
        <v>837</v>
      </c>
      <c r="B397" s="180" t="s">
        <v>841</v>
      </c>
      <c r="C397" s="189" t="s">
        <v>1293</v>
      </c>
      <c r="D397" s="190">
        <v>1</v>
      </c>
      <c r="F397" s="205" t="s">
        <v>708</v>
      </c>
      <c r="G397" s="198">
        <v>4000</v>
      </c>
      <c r="H397" s="180" t="s">
        <v>477</v>
      </c>
    </row>
    <row r="398" spans="1:8" x14ac:dyDescent="0.25">
      <c r="A398" s="180" t="s">
        <v>1346</v>
      </c>
      <c r="B398" s="180" t="s">
        <v>841</v>
      </c>
      <c r="C398" s="189" t="s">
        <v>1338</v>
      </c>
      <c r="D398" s="190">
        <v>1</v>
      </c>
      <c r="F398" s="182" t="s">
        <v>1345</v>
      </c>
      <c r="G398" s="198">
        <v>6000</v>
      </c>
      <c r="H398" s="180" t="s">
        <v>477</v>
      </c>
    </row>
    <row r="399" spans="1:8" x14ac:dyDescent="0.25">
      <c r="A399" s="180" t="s">
        <v>1346</v>
      </c>
      <c r="B399" s="180" t="s">
        <v>841</v>
      </c>
      <c r="C399" s="189" t="s">
        <v>1347</v>
      </c>
      <c r="D399" s="190">
        <v>1</v>
      </c>
      <c r="F399" s="182" t="s">
        <v>1348</v>
      </c>
      <c r="G399" s="198">
        <v>8000</v>
      </c>
      <c r="H399" s="180" t="s">
        <v>477</v>
      </c>
    </row>
    <row r="400" spans="1:8" x14ac:dyDescent="0.25">
      <c r="A400" s="180" t="s">
        <v>1346</v>
      </c>
      <c r="B400" s="180" t="s">
        <v>841</v>
      </c>
      <c r="C400" s="189" t="s">
        <v>1098</v>
      </c>
      <c r="D400" s="190">
        <v>1</v>
      </c>
      <c r="F400" s="182" t="s">
        <v>1349</v>
      </c>
      <c r="G400" s="198">
        <v>4000</v>
      </c>
      <c r="H400" s="180" t="s">
        <v>477</v>
      </c>
    </row>
    <row r="401" spans="1:8" x14ac:dyDescent="0.25">
      <c r="A401" s="180" t="s">
        <v>1346</v>
      </c>
      <c r="B401" s="180" t="s">
        <v>841</v>
      </c>
      <c r="C401" s="189" t="s">
        <v>1350</v>
      </c>
      <c r="D401" s="190">
        <v>1</v>
      </c>
      <c r="F401" s="182" t="s">
        <v>1351</v>
      </c>
      <c r="G401" s="198">
        <v>200</v>
      </c>
      <c r="H401" s="180" t="s">
        <v>477</v>
      </c>
    </row>
    <row r="402" spans="1:8" x14ac:dyDescent="0.25">
      <c r="A402" s="180" t="s">
        <v>1346</v>
      </c>
      <c r="B402" s="180" t="s">
        <v>841</v>
      </c>
      <c r="C402" s="189" t="s">
        <v>1352</v>
      </c>
      <c r="D402" s="190">
        <v>1</v>
      </c>
      <c r="F402" s="205" t="s">
        <v>708</v>
      </c>
      <c r="G402" s="198">
        <v>4000</v>
      </c>
      <c r="H402" s="180" t="s">
        <v>477</v>
      </c>
    </row>
    <row r="403" spans="1:8" x14ac:dyDescent="0.25">
      <c r="A403" s="180" t="s">
        <v>1885</v>
      </c>
      <c r="B403" s="180" t="s">
        <v>1883</v>
      </c>
      <c r="C403" s="191" t="s">
        <v>1425</v>
      </c>
      <c r="D403" s="191">
        <v>1</v>
      </c>
      <c r="F403" s="193" t="s">
        <v>1884</v>
      </c>
      <c r="G403" s="198">
        <v>200</v>
      </c>
      <c r="H403" s="180" t="s">
        <v>477</v>
      </c>
    </row>
    <row r="404" spans="1:8" x14ac:dyDescent="0.25">
      <c r="A404" s="180" t="s">
        <v>1885</v>
      </c>
      <c r="B404" s="180" t="s">
        <v>1883</v>
      </c>
      <c r="C404" s="191" t="s">
        <v>1425</v>
      </c>
      <c r="D404" s="191">
        <v>1</v>
      </c>
      <c r="F404" s="193" t="s">
        <v>1886</v>
      </c>
      <c r="G404" s="198">
        <v>200</v>
      </c>
      <c r="H404" s="180" t="s">
        <v>477</v>
      </c>
    </row>
    <row r="405" spans="1:8" x14ac:dyDescent="0.25">
      <c r="A405" s="180" t="s">
        <v>1885</v>
      </c>
      <c r="B405" s="180" t="s">
        <v>1883</v>
      </c>
      <c r="C405" s="191" t="s">
        <v>1425</v>
      </c>
      <c r="D405" s="191">
        <v>1</v>
      </c>
      <c r="F405" s="193" t="s">
        <v>1887</v>
      </c>
      <c r="G405" s="198">
        <v>200</v>
      </c>
      <c r="H405" s="180" t="s">
        <v>477</v>
      </c>
    </row>
    <row r="406" spans="1:8" x14ac:dyDescent="0.25">
      <c r="A406" s="180" t="s">
        <v>1885</v>
      </c>
      <c r="B406" s="180" t="s">
        <v>1883</v>
      </c>
      <c r="C406" s="191" t="s">
        <v>1425</v>
      </c>
      <c r="D406" s="191">
        <v>1</v>
      </c>
      <c r="F406" s="193" t="s">
        <v>1888</v>
      </c>
      <c r="G406" s="198">
        <v>200</v>
      </c>
      <c r="H406" s="180" t="s">
        <v>477</v>
      </c>
    </row>
    <row r="407" spans="1:8" x14ac:dyDescent="0.25">
      <c r="A407" s="180" t="s">
        <v>1885</v>
      </c>
      <c r="B407" s="180" t="s">
        <v>1883</v>
      </c>
      <c r="C407" s="191" t="s">
        <v>1425</v>
      </c>
      <c r="D407" s="191">
        <v>1</v>
      </c>
      <c r="F407" s="193" t="s">
        <v>1889</v>
      </c>
      <c r="G407" s="198">
        <v>200</v>
      </c>
      <c r="H407" s="180" t="s">
        <v>477</v>
      </c>
    </row>
    <row r="408" spans="1:8" x14ac:dyDescent="0.25">
      <c r="A408" s="180" t="s">
        <v>1885</v>
      </c>
      <c r="B408" s="180" t="s">
        <v>1883</v>
      </c>
      <c r="C408" s="191" t="s">
        <v>1425</v>
      </c>
      <c r="D408" s="191">
        <v>1</v>
      </c>
      <c r="F408" s="193" t="s">
        <v>1890</v>
      </c>
      <c r="G408" s="198">
        <v>200</v>
      </c>
      <c r="H408" s="180" t="s">
        <v>477</v>
      </c>
    </row>
    <row r="409" spans="1:8" x14ac:dyDescent="0.25">
      <c r="A409" s="180" t="s">
        <v>1885</v>
      </c>
      <c r="B409" s="180" t="s">
        <v>1883</v>
      </c>
      <c r="C409" s="191" t="s">
        <v>1425</v>
      </c>
      <c r="D409" s="191">
        <v>1</v>
      </c>
      <c r="F409" s="193" t="s">
        <v>1891</v>
      </c>
      <c r="G409" s="198">
        <v>200</v>
      </c>
      <c r="H409" s="180" t="s">
        <v>477</v>
      </c>
    </row>
    <row r="410" spans="1:8" x14ac:dyDescent="0.25">
      <c r="A410" s="180" t="s">
        <v>1885</v>
      </c>
      <c r="B410" s="180" t="s">
        <v>1883</v>
      </c>
      <c r="C410" s="191" t="s">
        <v>1425</v>
      </c>
      <c r="D410" s="191">
        <v>1</v>
      </c>
      <c r="F410" s="193" t="s">
        <v>1892</v>
      </c>
      <c r="G410" s="198">
        <v>200</v>
      </c>
      <c r="H410" s="180" t="s">
        <v>477</v>
      </c>
    </row>
    <row r="411" spans="1:8" x14ac:dyDescent="0.25">
      <c r="A411" s="180" t="s">
        <v>1885</v>
      </c>
      <c r="B411" s="180" t="s">
        <v>1883</v>
      </c>
      <c r="C411" s="191" t="s">
        <v>1425</v>
      </c>
      <c r="D411" s="191">
        <v>1</v>
      </c>
      <c r="F411" s="193" t="s">
        <v>1893</v>
      </c>
      <c r="G411" s="198">
        <v>200</v>
      </c>
      <c r="H411" s="180" t="s">
        <v>477</v>
      </c>
    </row>
    <row r="412" spans="1:8" x14ac:dyDescent="0.25">
      <c r="A412" s="180" t="s">
        <v>1885</v>
      </c>
      <c r="B412" s="180" t="s">
        <v>1883</v>
      </c>
      <c r="C412" s="191" t="s">
        <v>1425</v>
      </c>
      <c r="D412" s="191">
        <v>1</v>
      </c>
      <c r="F412" s="193" t="s">
        <v>1894</v>
      </c>
      <c r="G412" s="198">
        <v>200</v>
      </c>
      <c r="H412" s="180" t="s">
        <v>477</v>
      </c>
    </row>
    <row r="413" spans="1:8" x14ac:dyDescent="0.25">
      <c r="A413" s="180" t="s">
        <v>1885</v>
      </c>
      <c r="B413" s="180" t="s">
        <v>1883</v>
      </c>
      <c r="C413" s="191" t="s">
        <v>1425</v>
      </c>
      <c r="D413" s="191">
        <v>1</v>
      </c>
      <c r="F413" s="193" t="s">
        <v>1895</v>
      </c>
      <c r="G413" s="198">
        <v>200</v>
      </c>
      <c r="H413" s="180" t="s">
        <v>477</v>
      </c>
    </row>
    <row r="414" spans="1:8" x14ac:dyDescent="0.25">
      <c r="A414" s="180" t="s">
        <v>1885</v>
      </c>
      <c r="B414" s="180" t="s">
        <v>1883</v>
      </c>
      <c r="C414" s="191" t="s">
        <v>1425</v>
      </c>
      <c r="D414" s="191">
        <v>1</v>
      </c>
      <c r="F414" s="193" t="s">
        <v>1896</v>
      </c>
      <c r="G414" s="198">
        <v>200</v>
      </c>
      <c r="H414" s="180" t="s">
        <v>477</v>
      </c>
    </row>
    <row r="415" spans="1:8" x14ac:dyDescent="0.25">
      <c r="A415" s="180" t="s">
        <v>1885</v>
      </c>
      <c r="B415" s="180" t="s">
        <v>1883</v>
      </c>
      <c r="C415" s="191" t="s">
        <v>1425</v>
      </c>
      <c r="D415" s="191">
        <v>1</v>
      </c>
      <c r="F415" s="193" t="s">
        <v>1897</v>
      </c>
      <c r="G415" s="198">
        <v>200</v>
      </c>
      <c r="H415" s="180" t="s">
        <v>477</v>
      </c>
    </row>
    <row r="416" spans="1:8" x14ac:dyDescent="0.25">
      <c r="A416" s="180" t="s">
        <v>1885</v>
      </c>
      <c r="B416" s="180" t="s">
        <v>1883</v>
      </c>
      <c r="C416" s="191" t="s">
        <v>1425</v>
      </c>
      <c r="D416" s="191">
        <v>1</v>
      </c>
      <c r="F416" s="193" t="s">
        <v>1898</v>
      </c>
      <c r="G416" s="198">
        <v>200</v>
      </c>
      <c r="H416" s="180" t="s">
        <v>477</v>
      </c>
    </row>
    <row r="417" spans="1:8" x14ac:dyDescent="0.25">
      <c r="A417" s="180" t="s">
        <v>1885</v>
      </c>
      <c r="B417" s="180" t="s">
        <v>1883</v>
      </c>
      <c r="C417" s="191" t="s">
        <v>1425</v>
      </c>
      <c r="D417" s="191">
        <v>1</v>
      </c>
      <c r="F417" s="193" t="s">
        <v>1899</v>
      </c>
      <c r="G417" s="198">
        <v>200</v>
      </c>
      <c r="H417" s="180" t="s">
        <v>477</v>
      </c>
    </row>
    <row r="418" spans="1:8" x14ac:dyDescent="0.25">
      <c r="A418" s="180" t="s">
        <v>1885</v>
      </c>
      <c r="B418" s="180" t="s">
        <v>1883</v>
      </c>
      <c r="C418" s="191" t="s">
        <v>1425</v>
      </c>
      <c r="D418" s="191">
        <v>1</v>
      </c>
      <c r="F418" s="193" t="s">
        <v>1900</v>
      </c>
      <c r="G418" s="198">
        <v>200</v>
      </c>
      <c r="H418" s="180" t="s">
        <v>477</v>
      </c>
    </row>
    <row r="419" spans="1:8" x14ac:dyDescent="0.25">
      <c r="A419" s="180" t="s">
        <v>1885</v>
      </c>
      <c r="B419" s="180" t="s">
        <v>1883</v>
      </c>
      <c r="C419" s="191" t="s">
        <v>1425</v>
      </c>
      <c r="D419" s="191">
        <v>1</v>
      </c>
      <c r="F419" s="193" t="s">
        <v>1901</v>
      </c>
      <c r="G419" s="198">
        <v>200</v>
      </c>
      <c r="H419" s="180" t="s">
        <v>477</v>
      </c>
    </row>
    <row r="420" spans="1:8" x14ac:dyDescent="0.25">
      <c r="A420" s="180" t="s">
        <v>1885</v>
      </c>
      <c r="B420" s="180" t="s">
        <v>1883</v>
      </c>
      <c r="C420" s="191" t="s">
        <v>1425</v>
      </c>
      <c r="D420" s="191">
        <v>1</v>
      </c>
      <c r="F420" s="193" t="s">
        <v>1902</v>
      </c>
      <c r="G420" s="198">
        <v>200</v>
      </c>
      <c r="H420" s="180" t="s">
        <v>477</v>
      </c>
    </row>
    <row r="421" spans="1:8" x14ac:dyDescent="0.25">
      <c r="A421" s="180" t="s">
        <v>1885</v>
      </c>
      <c r="B421" s="180" t="s">
        <v>1883</v>
      </c>
      <c r="C421" s="191" t="s">
        <v>1425</v>
      </c>
      <c r="D421" s="191">
        <v>1</v>
      </c>
      <c r="F421" s="193" t="s">
        <v>1903</v>
      </c>
      <c r="G421" s="198">
        <v>200</v>
      </c>
      <c r="H421" s="180" t="s">
        <v>477</v>
      </c>
    </row>
    <row r="422" spans="1:8" x14ac:dyDescent="0.25">
      <c r="A422" s="180" t="s">
        <v>1885</v>
      </c>
      <c r="B422" s="180" t="s">
        <v>1883</v>
      </c>
      <c r="C422" s="191" t="s">
        <v>1425</v>
      </c>
      <c r="D422" s="191">
        <v>1</v>
      </c>
      <c r="F422" s="193" t="s">
        <v>1904</v>
      </c>
      <c r="G422" s="198">
        <v>200</v>
      </c>
      <c r="H422" s="180" t="s">
        <v>477</v>
      </c>
    </row>
    <row r="423" spans="1:8" x14ac:dyDescent="0.25">
      <c r="A423" s="180" t="s">
        <v>1885</v>
      </c>
      <c r="B423" s="180" t="s">
        <v>1883</v>
      </c>
      <c r="C423" s="191" t="s">
        <v>1425</v>
      </c>
      <c r="D423" s="191">
        <v>1</v>
      </c>
      <c r="F423" s="193" t="s">
        <v>1905</v>
      </c>
      <c r="G423" s="198">
        <v>200</v>
      </c>
      <c r="H423" s="180" t="s">
        <v>477</v>
      </c>
    </row>
    <row r="424" spans="1:8" x14ac:dyDescent="0.25">
      <c r="A424" s="180" t="s">
        <v>1885</v>
      </c>
      <c r="B424" s="180" t="s">
        <v>1883</v>
      </c>
      <c r="C424" s="191" t="s">
        <v>1425</v>
      </c>
      <c r="D424" s="191">
        <v>1</v>
      </c>
      <c r="F424" s="193" t="s">
        <v>1906</v>
      </c>
      <c r="G424" s="198">
        <v>200</v>
      </c>
      <c r="H424" s="180" t="s">
        <v>477</v>
      </c>
    </row>
    <row r="425" spans="1:8" x14ac:dyDescent="0.25">
      <c r="A425" s="180" t="s">
        <v>1885</v>
      </c>
      <c r="B425" s="180" t="s">
        <v>1883</v>
      </c>
      <c r="C425" s="191" t="s">
        <v>1425</v>
      </c>
      <c r="D425" s="191">
        <v>1</v>
      </c>
      <c r="F425" s="193" t="s">
        <v>1907</v>
      </c>
      <c r="G425" s="198">
        <v>200</v>
      </c>
      <c r="H425" s="180" t="s">
        <v>477</v>
      </c>
    </row>
    <row r="426" spans="1:8" x14ac:dyDescent="0.25">
      <c r="A426" s="180" t="s">
        <v>1885</v>
      </c>
      <c r="B426" s="180" t="s">
        <v>1883</v>
      </c>
      <c r="C426" s="191" t="s">
        <v>1425</v>
      </c>
      <c r="D426" s="191">
        <v>1</v>
      </c>
      <c r="F426" s="193" t="s">
        <v>1908</v>
      </c>
      <c r="G426" s="198">
        <v>200</v>
      </c>
      <c r="H426" s="180" t="s">
        <v>477</v>
      </c>
    </row>
    <row r="427" spans="1:8" x14ac:dyDescent="0.25">
      <c r="A427" s="180" t="s">
        <v>1885</v>
      </c>
      <c r="B427" s="180" t="s">
        <v>1883</v>
      </c>
      <c r="C427" s="191" t="s">
        <v>1425</v>
      </c>
      <c r="D427" s="191">
        <v>1</v>
      </c>
      <c r="F427" s="193" t="s">
        <v>1909</v>
      </c>
      <c r="G427" s="198">
        <v>200</v>
      </c>
      <c r="H427" s="180" t="s">
        <v>477</v>
      </c>
    </row>
    <row r="428" spans="1:8" x14ac:dyDescent="0.25">
      <c r="A428" s="180" t="s">
        <v>1885</v>
      </c>
      <c r="B428" s="180" t="s">
        <v>1883</v>
      </c>
      <c r="C428" s="191" t="s">
        <v>1425</v>
      </c>
      <c r="D428" s="191">
        <v>1</v>
      </c>
      <c r="F428" s="193" t="s">
        <v>1910</v>
      </c>
      <c r="G428" s="198">
        <v>200</v>
      </c>
      <c r="H428" s="180" t="s">
        <v>477</v>
      </c>
    </row>
    <row r="429" spans="1:8" x14ac:dyDescent="0.25">
      <c r="A429" s="180" t="s">
        <v>1885</v>
      </c>
      <c r="B429" s="180" t="s">
        <v>1883</v>
      </c>
      <c r="C429" s="191" t="s">
        <v>1425</v>
      </c>
      <c r="D429" s="191">
        <v>1</v>
      </c>
      <c r="F429" s="193" t="s">
        <v>1911</v>
      </c>
      <c r="G429" s="198">
        <v>200</v>
      </c>
      <c r="H429" s="180" t="s">
        <v>477</v>
      </c>
    </row>
    <row r="430" spans="1:8" x14ac:dyDescent="0.25">
      <c r="A430" s="180" t="s">
        <v>1885</v>
      </c>
      <c r="B430" s="180" t="s">
        <v>1883</v>
      </c>
      <c r="C430" s="191" t="s">
        <v>1425</v>
      </c>
      <c r="D430" s="191">
        <v>1</v>
      </c>
      <c r="F430" s="193" t="s">
        <v>1912</v>
      </c>
      <c r="G430" s="198">
        <v>200</v>
      </c>
      <c r="H430" s="180" t="s">
        <v>477</v>
      </c>
    </row>
    <row r="431" spans="1:8" x14ac:dyDescent="0.25">
      <c r="A431" s="180" t="s">
        <v>1885</v>
      </c>
      <c r="B431" s="180" t="s">
        <v>1883</v>
      </c>
      <c r="C431" s="191" t="s">
        <v>1425</v>
      </c>
      <c r="D431" s="191">
        <v>1</v>
      </c>
      <c r="F431" s="193" t="s">
        <v>1913</v>
      </c>
      <c r="G431" s="198">
        <v>200</v>
      </c>
      <c r="H431" s="180" t="s">
        <v>477</v>
      </c>
    </row>
    <row r="432" spans="1:8" x14ac:dyDescent="0.25">
      <c r="A432" s="180" t="s">
        <v>1885</v>
      </c>
      <c r="B432" s="180" t="s">
        <v>1883</v>
      </c>
      <c r="C432" s="191" t="s">
        <v>1425</v>
      </c>
      <c r="D432" s="191">
        <v>1</v>
      </c>
      <c r="F432" s="193" t="s">
        <v>1914</v>
      </c>
      <c r="G432" s="198">
        <v>200</v>
      </c>
      <c r="H432" s="180" t="s">
        <v>477</v>
      </c>
    </row>
    <row r="433" spans="1:8" x14ac:dyDescent="0.25">
      <c r="A433" s="180" t="s">
        <v>1885</v>
      </c>
      <c r="B433" s="180" t="s">
        <v>1883</v>
      </c>
      <c r="C433" s="191" t="s">
        <v>1425</v>
      </c>
      <c r="D433" s="191">
        <v>1</v>
      </c>
      <c r="F433" s="193" t="s">
        <v>1915</v>
      </c>
      <c r="G433" s="198">
        <v>200</v>
      </c>
      <c r="H433" s="180" t="s">
        <v>477</v>
      </c>
    </row>
    <row r="434" spans="1:8" x14ac:dyDescent="0.25">
      <c r="A434" s="180" t="s">
        <v>1885</v>
      </c>
      <c r="B434" s="180" t="s">
        <v>1883</v>
      </c>
      <c r="C434" s="191" t="s">
        <v>1425</v>
      </c>
      <c r="D434" s="191">
        <v>1</v>
      </c>
      <c r="F434" s="193" t="s">
        <v>1916</v>
      </c>
      <c r="G434" s="198">
        <v>200</v>
      </c>
      <c r="H434" s="180" t="s">
        <v>477</v>
      </c>
    </row>
    <row r="435" spans="1:8" x14ac:dyDescent="0.25">
      <c r="A435" s="180" t="s">
        <v>1885</v>
      </c>
      <c r="B435" s="180" t="s">
        <v>1883</v>
      </c>
      <c r="C435" s="191" t="s">
        <v>1425</v>
      </c>
      <c r="D435" s="191">
        <v>1</v>
      </c>
      <c r="F435" s="193" t="s">
        <v>1917</v>
      </c>
      <c r="G435" s="198">
        <v>200</v>
      </c>
      <c r="H435" s="180" t="s">
        <v>477</v>
      </c>
    </row>
    <row r="436" spans="1:8" x14ac:dyDescent="0.25">
      <c r="A436" s="180" t="s">
        <v>1885</v>
      </c>
      <c r="B436" s="180" t="s">
        <v>1883</v>
      </c>
      <c r="C436" s="191" t="s">
        <v>1425</v>
      </c>
      <c r="D436" s="191">
        <v>1</v>
      </c>
      <c r="F436" s="193" t="s">
        <v>1918</v>
      </c>
      <c r="G436" s="198">
        <v>200</v>
      </c>
      <c r="H436" s="180" t="s">
        <v>477</v>
      </c>
    </row>
    <row r="437" spans="1:8" x14ac:dyDescent="0.25">
      <c r="A437" s="180" t="s">
        <v>1885</v>
      </c>
      <c r="B437" s="180" t="s">
        <v>1883</v>
      </c>
      <c r="C437" s="191" t="s">
        <v>1425</v>
      </c>
      <c r="D437" s="191">
        <v>1</v>
      </c>
      <c r="F437" s="193" t="s">
        <v>1919</v>
      </c>
      <c r="G437" s="198">
        <v>200</v>
      </c>
      <c r="H437" s="180" t="s">
        <v>477</v>
      </c>
    </row>
    <row r="438" spans="1:8" x14ac:dyDescent="0.25">
      <c r="A438" s="180" t="s">
        <v>1885</v>
      </c>
      <c r="B438" s="180" t="s">
        <v>1883</v>
      </c>
      <c r="C438" s="191" t="s">
        <v>1425</v>
      </c>
      <c r="D438" s="191">
        <v>1</v>
      </c>
      <c r="F438" s="193" t="s">
        <v>1920</v>
      </c>
      <c r="G438" s="198">
        <v>200</v>
      </c>
      <c r="H438" s="180" t="s">
        <v>477</v>
      </c>
    </row>
    <row r="439" spans="1:8" x14ac:dyDescent="0.25">
      <c r="A439" s="180" t="s">
        <v>1885</v>
      </c>
      <c r="B439" s="180" t="s">
        <v>1883</v>
      </c>
      <c r="C439" s="191" t="s">
        <v>1425</v>
      </c>
      <c r="D439" s="191">
        <v>1</v>
      </c>
      <c r="F439" s="193" t="s">
        <v>1921</v>
      </c>
      <c r="G439" s="198">
        <v>200</v>
      </c>
      <c r="H439" s="180" t="s">
        <v>477</v>
      </c>
    </row>
    <row r="440" spans="1:8" x14ac:dyDescent="0.25">
      <c r="A440" s="180" t="s">
        <v>1885</v>
      </c>
      <c r="B440" s="180" t="s">
        <v>1883</v>
      </c>
      <c r="C440" s="191" t="s">
        <v>1425</v>
      </c>
      <c r="D440" s="191">
        <v>1</v>
      </c>
      <c r="F440" s="193" t="s">
        <v>1922</v>
      </c>
      <c r="G440" s="198">
        <v>200</v>
      </c>
      <c r="H440" s="180" t="s">
        <v>477</v>
      </c>
    </row>
    <row r="441" spans="1:8" x14ac:dyDescent="0.25">
      <c r="A441" s="180" t="s">
        <v>1885</v>
      </c>
      <c r="B441" s="180" t="s">
        <v>1883</v>
      </c>
      <c r="C441" s="191" t="s">
        <v>1425</v>
      </c>
      <c r="D441" s="191">
        <v>1</v>
      </c>
      <c r="F441" s="193" t="s">
        <v>1923</v>
      </c>
      <c r="G441" s="198">
        <v>200</v>
      </c>
      <c r="H441" s="180" t="s">
        <v>477</v>
      </c>
    </row>
    <row r="442" spans="1:8" x14ac:dyDescent="0.25">
      <c r="A442" s="180" t="s">
        <v>1885</v>
      </c>
      <c r="B442" s="180" t="s">
        <v>1883</v>
      </c>
      <c r="C442" s="191" t="s">
        <v>1425</v>
      </c>
      <c r="D442" s="191">
        <v>1</v>
      </c>
      <c r="F442" s="193" t="s">
        <v>1924</v>
      </c>
      <c r="G442" s="198">
        <v>200</v>
      </c>
      <c r="H442" s="180" t="s">
        <v>477</v>
      </c>
    </row>
    <row r="443" spans="1:8" x14ac:dyDescent="0.25">
      <c r="A443" s="180" t="s">
        <v>1885</v>
      </c>
      <c r="B443" s="180" t="s">
        <v>1883</v>
      </c>
      <c r="C443" s="191" t="s">
        <v>1425</v>
      </c>
      <c r="D443" s="191">
        <v>1</v>
      </c>
      <c r="F443" s="193" t="s">
        <v>1925</v>
      </c>
      <c r="G443" s="198">
        <v>200</v>
      </c>
      <c r="H443" s="180" t="s">
        <v>477</v>
      </c>
    </row>
    <row r="444" spans="1:8" x14ac:dyDescent="0.25">
      <c r="A444" s="180" t="s">
        <v>1885</v>
      </c>
      <c r="B444" s="180" t="s">
        <v>1883</v>
      </c>
      <c r="C444" s="191" t="s">
        <v>1425</v>
      </c>
      <c r="D444" s="191">
        <v>1</v>
      </c>
      <c r="F444" s="193" t="s">
        <v>1926</v>
      </c>
      <c r="G444" s="198">
        <v>200</v>
      </c>
      <c r="H444" s="180" t="s">
        <v>477</v>
      </c>
    </row>
    <row r="445" spans="1:8" x14ac:dyDescent="0.25">
      <c r="A445" s="180" t="s">
        <v>1885</v>
      </c>
      <c r="B445" s="180" t="s">
        <v>1883</v>
      </c>
      <c r="C445" s="191" t="s">
        <v>1425</v>
      </c>
      <c r="D445" s="191">
        <v>1</v>
      </c>
      <c r="F445" s="193" t="s">
        <v>1927</v>
      </c>
      <c r="G445" s="198">
        <v>200</v>
      </c>
      <c r="H445" s="180" t="s">
        <v>477</v>
      </c>
    </row>
    <row r="446" spans="1:8" x14ac:dyDescent="0.25">
      <c r="A446" s="180" t="s">
        <v>1885</v>
      </c>
      <c r="B446" s="180" t="s">
        <v>1883</v>
      </c>
      <c r="C446" s="191" t="s">
        <v>1425</v>
      </c>
      <c r="D446" s="191">
        <v>1</v>
      </c>
      <c r="F446" s="193" t="s">
        <v>1928</v>
      </c>
      <c r="G446" s="198">
        <v>200</v>
      </c>
      <c r="H446" s="180" t="s">
        <v>477</v>
      </c>
    </row>
    <row r="447" spans="1:8" x14ac:dyDescent="0.25">
      <c r="A447" s="180" t="s">
        <v>1885</v>
      </c>
      <c r="B447" s="180" t="s">
        <v>1883</v>
      </c>
      <c r="C447" s="191" t="s">
        <v>1425</v>
      </c>
      <c r="D447" s="191">
        <v>1</v>
      </c>
      <c r="F447" s="193" t="s">
        <v>1929</v>
      </c>
      <c r="G447" s="198">
        <v>200</v>
      </c>
      <c r="H447" s="180" t="s">
        <v>477</v>
      </c>
    </row>
    <row r="448" spans="1:8" x14ac:dyDescent="0.25">
      <c r="A448" s="180" t="s">
        <v>1885</v>
      </c>
      <c r="B448" s="180" t="s">
        <v>1883</v>
      </c>
      <c r="C448" s="191" t="s">
        <v>1425</v>
      </c>
      <c r="D448" s="191">
        <v>1</v>
      </c>
      <c r="F448" s="193" t="s">
        <v>1930</v>
      </c>
      <c r="G448" s="198">
        <v>200</v>
      </c>
      <c r="H448" s="180" t="s">
        <v>477</v>
      </c>
    </row>
    <row r="449" spans="1:8" x14ac:dyDescent="0.25">
      <c r="A449" s="180" t="s">
        <v>1885</v>
      </c>
      <c r="B449" s="180" t="s">
        <v>1883</v>
      </c>
      <c r="C449" s="191" t="s">
        <v>1425</v>
      </c>
      <c r="D449" s="191">
        <v>1</v>
      </c>
      <c r="F449" s="193" t="s">
        <v>1931</v>
      </c>
      <c r="G449" s="198">
        <v>200</v>
      </c>
      <c r="H449" s="180" t="s">
        <v>477</v>
      </c>
    </row>
    <row r="450" spans="1:8" x14ac:dyDescent="0.25">
      <c r="A450" s="180" t="s">
        <v>1885</v>
      </c>
      <c r="B450" s="180" t="s">
        <v>1883</v>
      </c>
      <c r="C450" s="191" t="s">
        <v>1425</v>
      </c>
      <c r="D450" s="191">
        <v>1</v>
      </c>
      <c r="F450" s="193" t="s">
        <v>1932</v>
      </c>
      <c r="G450" s="198">
        <v>200</v>
      </c>
      <c r="H450" s="180" t="s">
        <v>477</v>
      </c>
    </row>
    <row r="451" spans="1:8" x14ac:dyDescent="0.25">
      <c r="A451" s="180" t="s">
        <v>1885</v>
      </c>
      <c r="B451" s="180" t="s">
        <v>1883</v>
      </c>
      <c r="C451" s="191" t="s">
        <v>1425</v>
      </c>
      <c r="D451" s="191">
        <v>1</v>
      </c>
      <c r="F451" s="193" t="s">
        <v>1933</v>
      </c>
      <c r="G451" s="198">
        <v>200</v>
      </c>
      <c r="H451" s="180" t="s">
        <v>477</v>
      </c>
    </row>
    <row r="452" spans="1:8" x14ac:dyDescent="0.25">
      <c r="A452" s="180" t="s">
        <v>1885</v>
      </c>
      <c r="B452" s="180" t="s">
        <v>1883</v>
      </c>
      <c r="C452" s="191" t="s">
        <v>1425</v>
      </c>
      <c r="D452" s="191">
        <v>1</v>
      </c>
      <c r="F452" s="193" t="s">
        <v>1934</v>
      </c>
      <c r="G452" s="198">
        <v>200</v>
      </c>
      <c r="H452" s="180" t="s">
        <v>477</v>
      </c>
    </row>
    <row r="453" spans="1:8" x14ac:dyDescent="0.25">
      <c r="A453" s="180" t="s">
        <v>1885</v>
      </c>
      <c r="B453" s="180" t="s">
        <v>1883</v>
      </c>
      <c r="C453" s="191" t="s">
        <v>1425</v>
      </c>
      <c r="D453" s="191">
        <v>1</v>
      </c>
      <c r="F453" s="193" t="s">
        <v>1935</v>
      </c>
      <c r="G453" s="198">
        <v>200</v>
      </c>
      <c r="H453" s="180" t="s">
        <v>477</v>
      </c>
    </row>
    <row r="454" spans="1:8" x14ac:dyDescent="0.25">
      <c r="A454" s="180" t="s">
        <v>1885</v>
      </c>
      <c r="B454" s="180" t="s">
        <v>1883</v>
      </c>
      <c r="C454" s="191" t="s">
        <v>1425</v>
      </c>
      <c r="D454" s="191">
        <v>1</v>
      </c>
      <c r="F454" s="193" t="s">
        <v>1936</v>
      </c>
      <c r="G454" s="198">
        <v>200</v>
      </c>
      <c r="H454" s="180" t="s">
        <v>477</v>
      </c>
    </row>
    <row r="455" spans="1:8" x14ac:dyDescent="0.25">
      <c r="A455" s="180" t="s">
        <v>1885</v>
      </c>
      <c r="B455" s="180" t="s">
        <v>1883</v>
      </c>
      <c r="C455" s="191" t="s">
        <v>1425</v>
      </c>
      <c r="D455" s="191">
        <v>1</v>
      </c>
      <c r="F455" s="193" t="s">
        <v>1937</v>
      </c>
      <c r="G455" s="198">
        <v>200</v>
      </c>
      <c r="H455" s="180" t="s">
        <v>477</v>
      </c>
    </row>
    <row r="456" spans="1:8" x14ac:dyDescent="0.25">
      <c r="A456" s="180" t="s">
        <v>1885</v>
      </c>
      <c r="B456" s="180" t="s">
        <v>1883</v>
      </c>
      <c r="C456" s="191" t="s">
        <v>1425</v>
      </c>
      <c r="D456" s="191">
        <v>1</v>
      </c>
      <c r="F456" s="193" t="s">
        <v>1938</v>
      </c>
      <c r="G456" s="198">
        <v>200</v>
      </c>
      <c r="H456" s="180" t="s">
        <v>477</v>
      </c>
    </row>
    <row r="457" spans="1:8" x14ac:dyDescent="0.25">
      <c r="A457" s="180" t="s">
        <v>1885</v>
      </c>
      <c r="B457" s="180" t="s">
        <v>1883</v>
      </c>
      <c r="C457" s="191" t="s">
        <v>1425</v>
      </c>
      <c r="D457" s="191">
        <v>1</v>
      </c>
      <c r="F457" s="193" t="s">
        <v>1939</v>
      </c>
      <c r="G457" s="198">
        <v>200</v>
      </c>
      <c r="H457" s="180" t="s">
        <v>477</v>
      </c>
    </row>
    <row r="458" spans="1:8" x14ac:dyDescent="0.25">
      <c r="A458" s="180" t="s">
        <v>1885</v>
      </c>
      <c r="B458" s="180" t="s">
        <v>1883</v>
      </c>
      <c r="C458" s="191" t="s">
        <v>1425</v>
      </c>
      <c r="D458" s="191">
        <v>1</v>
      </c>
      <c r="F458" s="193" t="s">
        <v>1940</v>
      </c>
      <c r="G458" s="198">
        <v>200</v>
      </c>
      <c r="H458" s="180" t="s">
        <v>477</v>
      </c>
    </row>
    <row r="459" spans="1:8" x14ac:dyDescent="0.25">
      <c r="A459" s="180" t="s">
        <v>1885</v>
      </c>
      <c r="B459" s="180" t="s">
        <v>1883</v>
      </c>
      <c r="C459" s="191" t="s">
        <v>1425</v>
      </c>
      <c r="D459" s="191">
        <v>1</v>
      </c>
      <c r="F459" s="193" t="s">
        <v>1941</v>
      </c>
      <c r="G459" s="198">
        <v>200</v>
      </c>
      <c r="H459" s="180" t="s">
        <v>477</v>
      </c>
    </row>
    <row r="460" spans="1:8" x14ac:dyDescent="0.25">
      <c r="A460" s="180" t="s">
        <v>1885</v>
      </c>
      <c r="B460" s="180" t="s">
        <v>1883</v>
      </c>
      <c r="C460" s="191" t="s">
        <v>1425</v>
      </c>
      <c r="D460" s="191">
        <v>1</v>
      </c>
      <c r="F460" s="193" t="s">
        <v>1942</v>
      </c>
      <c r="G460" s="198">
        <v>200</v>
      </c>
      <c r="H460" s="180" t="s">
        <v>477</v>
      </c>
    </row>
    <row r="461" spans="1:8" x14ac:dyDescent="0.25">
      <c r="A461" s="180" t="s">
        <v>1885</v>
      </c>
      <c r="B461" s="180" t="s">
        <v>1883</v>
      </c>
      <c r="C461" s="191" t="s">
        <v>1425</v>
      </c>
      <c r="D461" s="191">
        <v>1</v>
      </c>
      <c r="F461" s="193" t="s">
        <v>1943</v>
      </c>
      <c r="G461" s="198">
        <v>200</v>
      </c>
      <c r="H461" s="180" t="s">
        <v>477</v>
      </c>
    </row>
    <row r="462" spans="1:8" x14ac:dyDescent="0.25">
      <c r="A462" s="180" t="s">
        <v>1885</v>
      </c>
      <c r="B462" s="180" t="s">
        <v>1883</v>
      </c>
      <c r="C462" s="191" t="s">
        <v>1425</v>
      </c>
      <c r="D462" s="191">
        <v>1</v>
      </c>
      <c r="F462" s="193" t="s">
        <v>1944</v>
      </c>
      <c r="G462" s="198">
        <v>200</v>
      </c>
      <c r="H462" s="180" t="s">
        <v>477</v>
      </c>
    </row>
    <row r="463" spans="1:8" x14ac:dyDescent="0.25">
      <c r="A463" s="180" t="s">
        <v>1885</v>
      </c>
      <c r="B463" s="180" t="s">
        <v>1883</v>
      </c>
      <c r="C463" s="191" t="s">
        <v>1425</v>
      </c>
      <c r="D463" s="191">
        <v>1</v>
      </c>
      <c r="F463" s="193" t="s">
        <v>1945</v>
      </c>
      <c r="G463" s="198">
        <v>200</v>
      </c>
      <c r="H463" s="180" t="s">
        <v>477</v>
      </c>
    </row>
    <row r="464" spans="1:8" x14ac:dyDescent="0.25">
      <c r="A464" s="180" t="s">
        <v>1885</v>
      </c>
      <c r="B464" s="180" t="s">
        <v>1883</v>
      </c>
      <c r="C464" s="191" t="s">
        <v>1425</v>
      </c>
      <c r="D464" s="191">
        <v>1</v>
      </c>
      <c r="F464" s="193" t="s">
        <v>1946</v>
      </c>
      <c r="G464" s="198">
        <v>200</v>
      </c>
      <c r="H464" s="180" t="s">
        <v>477</v>
      </c>
    </row>
    <row r="465" spans="1:8" x14ac:dyDescent="0.25">
      <c r="A465" s="180" t="s">
        <v>1885</v>
      </c>
      <c r="B465" s="180" t="s">
        <v>1883</v>
      </c>
      <c r="C465" s="191" t="s">
        <v>1425</v>
      </c>
      <c r="D465" s="191">
        <v>1</v>
      </c>
      <c r="F465" s="193" t="s">
        <v>1947</v>
      </c>
      <c r="G465" s="198">
        <v>200</v>
      </c>
      <c r="H465" s="180" t="s">
        <v>477</v>
      </c>
    </row>
    <row r="466" spans="1:8" x14ac:dyDescent="0.25">
      <c r="A466" s="180" t="s">
        <v>1885</v>
      </c>
      <c r="B466" s="180" t="s">
        <v>1883</v>
      </c>
      <c r="C466" s="191" t="s">
        <v>1425</v>
      </c>
      <c r="D466" s="191">
        <v>1</v>
      </c>
      <c r="F466" s="193" t="s">
        <v>1948</v>
      </c>
      <c r="G466" s="198">
        <v>200</v>
      </c>
      <c r="H466" s="180" t="s">
        <v>477</v>
      </c>
    </row>
    <row r="467" spans="1:8" x14ac:dyDescent="0.25">
      <c r="A467" s="180" t="s">
        <v>1885</v>
      </c>
      <c r="B467" s="180" t="s">
        <v>1883</v>
      </c>
      <c r="C467" s="191" t="s">
        <v>1425</v>
      </c>
      <c r="D467" s="191">
        <v>1</v>
      </c>
      <c r="F467" s="193" t="s">
        <v>1949</v>
      </c>
      <c r="G467" s="198">
        <v>200</v>
      </c>
      <c r="H467" s="180" t="s">
        <v>477</v>
      </c>
    </row>
    <row r="468" spans="1:8" x14ac:dyDescent="0.25">
      <c r="A468" s="180" t="s">
        <v>1885</v>
      </c>
      <c r="B468" s="180" t="s">
        <v>1883</v>
      </c>
      <c r="C468" s="191" t="s">
        <v>1425</v>
      </c>
      <c r="D468" s="191">
        <v>1</v>
      </c>
      <c r="F468" s="193" t="s">
        <v>1950</v>
      </c>
      <c r="G468" s="198">
        <v>200</v>
      </c>
      <c r="H468" s="180" t="s">
        <v>477</v>
      </c>
    </row>
    <row r="469" spans="1:8" x14ac:dyDescent="0.25">
      <c r="A469" s="180" t="s">
        <v>1885</v>
      </c>
      <c r="B469" s="180" t="s">
        <v>1883</v>
      </c>
      <c r="C469" s="191" t="s">
        <v>1425</v>
      </c>
      <c r="D469" s="191">
        <v>1</v>
      </c>
      <c r="F469" s="193" t="s">
        <v>1951</v>
      </c>
      <c r="G469" s="198">
        <v>200</v>
      </c>
      <c r="H469" s="180" t="s">
        <v>477</v>
      </c>
    </row>
    <row r="470" spans="1:8" x14ac:dyDescent="0.25">
      <c r="A470" s="180" t="s">
        <v>1885</v>
      </c>
      <c r="B470" s="180" t="s">
        <v>1883</v>
      </c>
      <c r="C470" s="191" t="s">
        <v>1425</v>
      </c>
      <c r="D470" s="191">
        <v>1</v>
      </c>
      <c r="F470" s="193" t="s">
        <v>1952</v>
      </c>
      <c r="G470" s="198">
        <v>200</v>
      </c>
      <c r="H470" s="180" t="s">
        <v>477</v>
      </c>
    </row>
    <row r="471" spans="1:8" x14ac:dyDescent="0.25">
      <c r="A471" s="180" t="s">
        <v>1885</v>
      </c>
      <c r="B471" s="180" t="s">
        <v>1883</v>
      </c>
      <c r="C471" s="191" t="s">
        <v>1425</v>
      </c>
      <c r="D471" s="191">
        <v>1</v>
      </c>
      <c r="F471" s="193" t="s">
        <v>1953</v>
      </c>
      <c r="G471" s="198">
        <v>200</v>
      </c>
      <c r="H471" s="180" t="s">
        <v>477</v>
      </c>
    </row>
    <row r="472" spans="1:8" x14ac:dyDescent="0.25">
      <c r="A472" s="180" t="s">
        <v>1885</v>
      </c>
      <c r="B472" s="180" t="s">
        <v>1883</v>
      </c>
      <c r="C472" s="191" t="s">
        <v>1425</v>
      </c>
      <c r="D472" s="191">
        <v>1</v>
      </c>
      <c r="F472" s="193" t="s">
        <v>1954</v>
      </c>
      <c r="G472" s="198">
        <v>200</v>
      </c>
      <c r="H472" s="180" t="s">
        <v>477</v>
      </c>
    </row>
    <row r="473" spans="1:8" x14ac:dyDescent="0.25">
      <c r="A473" s="180" t="s">
        <v>1885</v>
      </c>
      <c r="B473" s="180" t="s">
        <v>1883</v>
      </c>
      <c r="C473" s="191" t="s">
        <v>1425</v>
      </c>
      <c r="D473" s="191">
        <v>1</v>
      </c>
      <c r="F473" s="193" t="s">
        <v>1955</v>
      </c>
      <c r="G473" s="198">
        <v>200</v>
      </c>
      <c r="H473" s="180" t="s">
        <v>477</v>
      </c>
    </row>
    <row r="474" spans="1:8" x14ac:dyDescent="0.25">
      <c r="A474" s="180" t="s">
        <v>1885</v>
      </c>
      <c r="B474" s="180" t="s">
        <v>1883</v>
      </c>
      <c r="C474" s="191" t="s">
        <v>1425</v>
      </c>
      <c r="D474" s="191">
        <v>1</v>
      </c>
      <c r="F474" s="193" t="s">
        <v>1956</v>
      </c>
      <c r="G474" s="198">
        <v>200</v>
      </c>
      <c r="H474" s="180" t="s">
        <v>477</v>
      </c>
    </row>
    <row r="475" spans="1:8" x14ac:dyDescent="0.25">
      <c r="A475" s="180" t="s">
        <v>1885</v>
      </c>
      <c r="B475" s="180" t="s">
        <v>1883</v>
      </c>
      <c r="C475" s="191" t="s">
        <v>1425</v>
      </c>
      <c r="D475" s="191">
        <v>1</v>
      </c>
      <c r="F475" s="193" t="s">
        <v>1957</v>
      </c>
      <c r="G475" s="198">
        <v>200</v>
      </c>
      <c r="H475" s="180" t="s">
        <v>477</v>
      </c>
    </row>
    <row r="476" spans="1:8" x14ac:dyDescent="0.25">
      <c r="A476" s="180" t="s">
        <v>1885</v>
      </c>
      <c r="B476" s="180" t="s">
        <v>1883</v>
      </c>
      <c r="C476" s="191" t="s">
        <v>1425</v>
      </c>
      <c r="D476" s="191">
        <v>1</v>
      </c>
      <c r="F476" s="193" t="s">
        <v>1958</v>
      </c>
      <c r="G476" s="198">
        <v>200</v>
      </c>
      <c r="H476" s="180" t="s">
        <v>477</v>
      </c>
    </row>
    <row r="477" spans="1:8" x14ac:dyDescent="0.25">
      <c r="A477" s="180" t="s">
        <v>1885</v>
      </c>
      <c r="B477" s="180" t="s">
        <v>1883</v>
      </c>
      <c r="C477" s="191" t="s">
        <v>1425</v>
      </c>
      <c r="D477" s="191">
        <v>1</v>
      </c>
      <c r="F477" s="193" t="s">
        <v>1959</v>
      </c>
      <c r="G477" s="198">
        <v>200</v>
      </c>
      <c r="H477" s="180" t="s">
        <v>477</v>
      </c>
    </row>
    <row r="478" spans="1:8" x14ac:dyDescent="0.25">
      <c r="A478" s="180" t="s">
        <v>1885</v>
      </c>
      <c r="B478" s="180" t="s">
        <v>1883</v>
      </c>
      <c r="C478" s="191" t="s">
        <v>1425</v>
      </c>
      <c r="D478" s="191">
        <v>1</v>
      </c>
      <c r="F478" s="193" t="s">
        <v>1960</v>
      </c>
      <c r="G478" s="198">
        <v>200</v>
      </c>
      <c r="H478" s="180" t="s">
        <v>477</v>
      </c>
    </row>
    <row r="479" spans="1:8" x14ac:dyDescent="0.25">
      <c r="A479" s="180" t="s">
        <v>1885</v>
      </c>
      <c r="B479" s="180" t="s">
        <v>1883</v>
      </c>
      <c r="C479" s="191" t="s">
        <v>1425</v>
      </c>
      <c r="D479" s="191">
        <v>1</v>
      </c>
      <c r="F479" s="193" t="s">
        <v>1961</v>
      </c>
      <c r="G479" s="198">
        <v>200</v>
      </c>
      <c r="H479" s="180" t="s">
        <v>477</v>
      </c>
    </row>
    <row r="480" spans="1:8" x14ac:dyDescent="0.25">
      <c r="A480" s="180" t="s">
        <v>1885</v>
      </c>
      <c r="B480" s="180" t="s">
        <v>1883</v>
      </c>
      <c r="C480" s="191" t="s">
        <v>1425</v>
      </c>
      <c r="D480" s="191">
        <v>1</v>
      </c>
      <c r="F480" s="193" t="s">
        <v>1962</v>
      </c>
      <c r="G480" s="198">
        <v>200</v>
      </c>
      <c r="H480" s="180" t="s">
        <v>477</v>
      </c>
    </row>
    <row r="481" spans="1:8" x14ac:dyDescent="0.25">
      <c r="A481" s="180" t="s">
        <v>1885</v>
      </c>
      <c r="B481" s="180" t="s">
        <v>1883</v>
      </c>
      <c r="C481" s="191" t="s">
        <v>1425</v>
      </c>
      <c r="D481" s="191">
        <v>1</v>
      </c>
      <c r="F481" s="193" t="s">
        <v>1963</v>
      </c>
      <c r="G481" s="198">
        <v>200</v>
      </c>
      <c r="H481" s="180" t="s">
        <v>477</v>
      </c>
    </row>
    <row r="482" spans="1:8" x14ac:dyDescent="0.25">
      <c r="A482" s="180" t="s">
        <v>1885</v>
      </c>
      <c r="B482" s="180" t="s">
        <v>1883</v>
      </c>
      <c r="C482" s="191" t="s">
        <v>1425</v>
      </c>
      <c r="D482" s="191">
        <v>1</v>
      </c>
      <c r="F482" s="193" t="s">
        <v>1964</v>
      </c>
      <c r="G482" s="198">
        <v>200</v>
      </c>
      <c r="H482" s="180" t="s">
        <v>477</v>
      </c>
    </row>
    <row r="483" spans="1:8" x14ac:dyDescent="0.25">
      <c r="A483" s="180" t="s">
        <v>1885</v>
      </c>
      <c r="B483" s="180" t="s">
        <v>1883</v>
      </c>
      <c r="C483" s="191" t="s">
        <v>1425</v>
      </c>
      <c r="D483" s="191">
        <v>1</v>
      </c>
      <c r="F483" s="193" t="s">
        <v>1965</v>
      </c>
      <c r="G483" s="198">
        <v>200</v>
      </c>
      <c r="H483" s="180" t="s">
        <v>477</v>
      </c>
    </row>
    <row r="484" spans="1:8" x14ac:dyDescent="0.25">
      <c r="A484" s="180" t="s">
        <v>1885</v>
      </c>
      <c r="B484" s="180" t="s">
        <v>1883</v>
      </c>
      <c r="C484" s="191" t="s">
        <v>1425</v>
      </c>
      <c r="D484" s="191">
        <v>1</v>
      </c>
      <c r="F484" s="193" t="s">
        <v>1966</v>
      </c>
      <c r="G484" s="198">
        <v>200</v>
      </c>
      <c r="H484" s="180" t="s">
        <v>477</v>
      </c>
    </row>
    <row r="485" spans="1:8" x14ac:dyDescent="0.25">
      <c r="A485" s="180" t="s">
        <v>1885</v>
      </c>
      <c r="B485" s="180" t="s">
        <v>1883</v>
      </c>
      <c r="C485" s="191" t="s">
        <v>1425</v>
      </c>
      <c r="D485" s="191">
        <v>1</v>
      </c>
      <c r="F485" s="193" t="s">
        <v>1967</v>
      </c>
      <c r="G485" s="198">
        <v>200</v>
      </c>
      <c r="H485" s="180" t="s">
        <v>477</v>
      </c>
    </row>
    <row r="486" spans="1:8" x14ac:dyDescent="0.25">
      <c r="A486" s="180" t="s">
        <v>1885</v>
      </c>
      <c r="B486" s="180" t="s">
        <v>1883</v>
      </c>
      <c r="C486" s="191" t="s">
        <v>1425</v>
      </c>
      <c r="D486" s="191">
        <v>1</v>
      </c>
      <c r="F486" s="193" t="s">
        <v>1968</v>
      </c>
      <c r="G486" s="198">
        <v>200</v>
      </c>
      <c r="H486" s="180" t="s">
        <v>477</v>
      </c>
    </row>
    <row r="487" spans="1:8" x14ac:dyDescent="0.25">
      <c r="A487" s="180" t="s">
        <v>1885</v>
      </c>
      <c r="B487" s="180" t="s">
        <v>1883</v>
      </c>
      <c r="C487" s="191" t="s">
        <v>1425</v>
      </c>
      <c r="D487" s="191">
        <v>1</v>
      </c>
      <c r="F487" s="193" t="s">
        <v>1969</v>
      </c>
      <c r="G487" s="198">
        <v>200</v>
      </c>
      <c r="H487" s="180" t="s">
        <v>477</v>
      </c>
    </row>
    <row r="488" spans="1:8" x14ac:dyDescent="0.25">
      <c r="A488" s="180" t="s">
        <v>1885</v>
      </c>
      <c r="B488" s="180" t="s">
        <v>1883</v>
      </c>
      <c r="C488" s="191" t="s">
        <v>1425</v>
      </c>
      <c r="D488" s="191">
        <v>1</v>
      </c>
      <c r="F488" s="193" t="s">
        <v>1970</v>
      </c>
      <c r="G488" s="198">
        <v>200</v>
      </c>
      <c r="H488" s="180" t="s">
        <v>477</v>
      </c>
    </row>
    <row r="489" spans="1:8" x14ac:dyDescent="0.25">
      <c r="A489" s="180" t="s">
        <v>1885</v>
      </c>
      <c r="B489" s="180" t="s">
        <v>1883</v>
      </c>
      <c r="C489" s="191" t="s">
        <v>1425</v>
      </c>
      <c r="D489" s="191">
        <v>1</v>
      </c>
      <c r="F489" s="193" t="s">
        <v>1971</v>
      </c>
      <c r="G489" s="198">
        <v>200</v>
      </c>
      <c r="H489" s="180" t="s">
        <v>477</v>
      </c>
    </row>
    <row r="490" spans="1:8" x14ac:dyDescent="0.25">
      <c r="A490" s="180" t="s">
        <v>1885</v>
      </c>
      <c r="B490" s="180" t="s">
        <v>1883</v>
      </c>
      <c r="C490" s="191" t="s">
        <v>1425</v>
      </c>
      <c r="D490" s="191">
        <v>1</v>
      </c>
      <c r="F490" s="193" t="s">
        <v>1972</v>
      </c>
      <c r="G490" s="198">
        <v>200</v>
      </c>
      <c r="H490" s="180" t="s">
        <v>477</v>
      </c>
    </row>
    <row r="491" spans="1:8" x14ac:dyDescent="0.25">
      <c r="A491" s="180" t="s">
        <v>1885</v>
      </c>
      <c r="B491" s="180" t="s">
        <v>1883</v>
      </c>
      <c r="C491" s="191" t="s">
        <v>1425</v>
      </c>
      <c r="D491" s="191">
        <v>1</v>
      </c>
      <c r="F491" s="193" t="s">
        <v>1973</v>
      </c>
      <c r="G491" s="198">
        <v>200</v>
      </c>
      <c r="H491" s="180" t="s">
        <v>477</v>
      </c>
    </row>
    <row r="492" spans="1:8" x14ac:dyDescent="0.25">
      <c r="A492" s="180" t="s">
        <v>1885</v>
      </c>
      <c r="B492" s="180" t="s">
        <v>1883</v>
      </c>
      <c r="C492" s="191" t="s">
        <v>1425</v>
      </c>
      <c r="D492" s="191">
        <v>1</v>
      </c>
      <c r="F492" s="193" t="s">
        <v>1974</v>
      </c>
      <c r="G492" s="198">
        <v>200</v>
      </c>
      <c r="H492" s="180" t="s">
        <v>477</v>
      </c>
    </row>
    <row r="493" spans="1:8" x14ac:dyDescent="0.25">
      <c r="A493" s="180" t="s">
        <v>1885</v>
      </c>
      <c r="B493" s="180" t="s">
        <v>1883</v>
      </c>
      <c r="C493" s="191" t="s">
        <v>1425</v>
      </c>
      <c r="D493" s="191">
        <v>1</v>
      </c>
      <c r="F493" s="193" t="s">
        <v>1975</v>
      </c>
      <c r="G493" s="198">
        <v>200</v>
      </c>
      <c r="H493" s="180" t="s">
        <v>477</v>
      </c>
    </row>
    <row r="494" spans="1:8" x14ac:dyDescent="0.25">
      <c r="A494" s="180" t="s">
        <v>1885</v>
      </c>
      <c r="B494" s="180" t="s">
        <v>1883</v>
      </c>
      <c r="C494" s="191" t="s">
        <v>1425</v>
      </c>
      <c r="D494" s="191">
        <v>1</v>
      </c>
      <c r="F494" s="193" t="s">
        <v>1976</v>
      </c>
      <c r="G494" s="198">
        <v>200</v>
      </c>
      <c r="H494" s="180" t="s">
        <v>477</v>
      </c>
    </row>
    <row r="495" spans="1:8" x14ac:dyDescent="0.25">
      <c r="A495" s="180" t="s">
        <v>1885</v>
      </c>
      <c r="B495" s="180" t="s">
        <v>1883</v>
      </c>
      <c r="C495" s="191" t="s">
        <v>1425</v>
      </c>
      <c r="D495" s="191">
        <v>1</v>
      </c>
      <c r="F495" s="193" t="s">
        <v>1977</v>
      </c>
      <c r="G495" s="198">
        <v>200</v>
      </c>
      <c r="H495" s="180" t="s">
        <v>477</v>
      </c>
    </row>
    <row r="496" spans="1:8" x14ac:dyDescent="0.25">
      <c r="A496" s="180" t="s">
        <v>1885</v>
      </c>
      <c r="B496" s="180" t="s">
        <v>1883</v>
      </c>
      <c r="C496" s="191" t="s">
        <v>1425</v>
      </c>
      <c r="D496" s="191">
        <v>1</v>
      </c>
      <c r="F496" s="193" t="s">
        <v>1978</v>
      </c>
      <c r="G496" s="198">
        <v>200</v>
      </c>
      <c r="H496" s="180" t="s">
        <v>477</v>
      </c>
    </row>
    <row r="497" spans="1:8" x14ac:dyDescent="0.25">
      <c r="A497" s="180" t="s">
        <v>1885</v>
      </c>
      <c r="B497" s="180" t="s">
        <v>1883</v>
      </c>
      <c r="C497" s="191" t="s">
        <v>1425</v>
      </c>
      <c r="D497" s="191">
        <v>1</v>
      </c>
      <c r="F497" s="193" t="s">
        <v>1979</v>
      </c>
      <c r="G497" s="198">
        <v>200</v>
      </c>
      <c r="H497" s="180" t="s">
        <v>477</v>
      </c>
    </row>
    <row r="498" spans="1:8" x14ac:dyDescent="0.25">
      <c r="A498" s="180" t="s">
        <v>1885</v>
      </c>
      <c r="B498" s="180" t="s">
        <v>1883</v>
      </c>
      <c r="C498" s="191" t="s">
        <v>1425</v>
      </c>
      <c r="D498" s="191">
        <v>1</v>
      </c>
      <c r="F498" s="193" t="s">
        <v>1980</v>
      </c>
      <c r="G498" s="198">
        <v>200</v>
      </c>
      <c r="H498" s="180" t="s">
        <v>477</v>
      </c>
    </row>
    <row r="499" spans="1:8" x14ac:dyDescent="0.25">
      <c r="A499" s="180" t="s">
        <v>1885</v>
      </c>
      <c r="B499" s="180" t="s">
        <v>1883</v>
      </c>
      <c r="C499" s="191" t="s">
        <v>1425</v>
      </c>
      <c r="D499" s="191">
        <v>1</v>
      </c>
      <c r="F499" s="193" t="s">
        <v>1981</v>
      </c>
      <c r="G499" s="198">
        <v>200</v>
      </c>
      <c r="H499" s="180" t="s">
        <v>477</v>
      </c>
    </row>
    <row r="500" spans="1:8" x14ac:dyDescent="0.25">
      <c r="A500" s="180" t="s">
        <v>1885</v>
      </c>
      <c r="B500" s="180" t="s">
        <v>1883</v>
      </c>
      <c r="C500" s="191" t="s">
        <v>1425</v>
      </c>
      <c r="D500" s="191">
        <v>1</v>
      </c>
      <c r="F500" s="193" t="s">
        <v>1982</v>
      </c>
      <c r="G500" s="198">
        <v>200</v>
      </c>
      <c r="H500" s="180" t="s">
        <v>477</v>
      </c>
    </row>
    <row r="501" spans="1:8" x14ac:dyDescent="0.25">
      <c r="A501" s="180" t="s">
        <v>1885</v>
      </c>
      <c r="B501" s="180" t="s">
        <v>1883</v>
      </c>
      <c r="C501" s="191" t="s">
        <v>1425</v>
      </c>
      <c r="D501" s="191">
        <v>1</v>
      </c>
      <c r="F501" s="193" t="s">
        <v>1983</v>
      </c>
      <c r="G501" s="198">
        <v>200</v>
      </c>
      <c r="H501" s="180" t="s">
        <v>477</v>
      </c>
    </row>
    <row r="502" spans="1:8" x14ac:dyDescent="0.25">
      <c r="A502" s="180" t="s">
        <v>1885</v>
      </c>
      <c r="B502" s="180" t="s">
        <v>1883</v>
      </c>
      <c r="C502" s="191" t="s">
        <v>1425</v>
      </c>
      <c r="D502" s="191">
        <v>1</v>
      </c>
      <c r="F502" s="193" t="s">
        <v>1984</v>
      </c>
      <c r="G502" s="198">
        <v>200</v>
      </c>
      <c r="H502" s="180" t="s">
        <v>477</v>
      </c>
    </row>
    <row r="503" spans="1:8" x14ac:dyDescent="0.25">
      <c r="A503" s="180" t="s">
        <v>1885</v>
      </c>
      <c r="B503" s="180" t="s">
        <v>1883</v>
      </c>
      <c r="C503" s="191" t="s">
        <v>1425</v>
      </c>
      <c r="D503" s="191">
        <v>1</v>
      </c>
      <c r="F503" s="193" t="s">
        <v>1985</v>
      </c>
      <c r="G503" s="198">
        <v>200</v>
      </c>
      <c r="H503" s="180" t="s">
        <v>477</v>
      </c>
    </row>
    <row r="504" spans="1:8" x14ac:dyDescent="0.25">
      <c r="A504" s="180" t="s">
        <v>1885</v>
      </c>
      <c r="B504" s="180" t="s">
        <v>1883</v>
      </c>
      <c r="C504" s="191" t="s">
        <v>1425</v>
      </c>
      <c r="D504" s="191">
        <v>1</v>
      </c>
      <c r="F504" s="193" t="s">
        <v>1986</v>
      </c>
      <c r="G504" s="198">
        <v>200</v>
      </c>
      <c r="H504" s="180" t="s">
        <v>477</v>
      </c>
    </row>
    <row r="505" spans="1:8" x14ac:dyDescent="0.25">
      <c r="A505" s="180" t="s">
        <v>1885</v>
      </c>
      <c r="B505" s="180" t="s">
        <v>1883</v>
      </c>
      <c r="C505" s="191" t="s">
        <v>1425</v>
      </c>
      <c r="D505" s="191">
        <v>1</v>
      </c>
      <c r="F505" s="193" t="s">
        <v>1987</v>
      </c>
      <c r="G505" s="198">
        <v>200</v>
      </c>
      <c r="H505" s="180" t="s">
        <v>477</v>
      </c>
    </row>
    <row r="506" spans="1:8" x14ac:dyDescent="0.25">
      <c r="A506" s="180" t="s">
        <v>1885</v>
      </c>
      <c r="B506" s="180" t="s">
        <v>1883</v>
      </c>
      <c r="C506" s="191" t="s">
        <v>1425</v>
      </c>
      <c r="D506" s="191">
        <v>1</v>
      </c>
      <c r="F506" s="193" t="s">
        <v>1988</v>
      </c>
      <c r="G506" s="198">
        <v>200</v>
      </c>
      <c r="H506" s="180" t="s">
        <v>477</v>
      </c>
    </row>
    <row r="507" spans="1:8" x14ac:dyDescent="0.25">
      <c r="A507" s="180" t="s">
        <v>1885</v>
      </c>
      <c r="B507" s="180" t="s">
        <v>1883</v>
      </c>
      <c r="C507" s="191" t="s">
        <v>1425</v>
      </c>
      <c r="D507" s="191">
        <v>1</v>
      </c>
      <c r="F507" s="193" t="s">
        <v>1989</v>
      </c>
      <c r="G507" s="198">
        <v>200</v>
      </c>
      <c r="H507" s="180" t="s">
        <v>477</v>
      </c>
    </row>
    <row r="508" spans="1:8" x14ac:dyDescent="0.25">
      <c r="A508" s="180" t="s">
        <v>1885</v>
      </c>
      <c r="B508" s="180" t="s">
        <v>1883</v>
      </c>
      <c r="C508" s="191" t="s">
        <v>1425</v>
      </c>
      <c r="D508" s="191">
        <v>1</v>
      </c>
      <c r="F508" s="193" t="s">
        <v>1990</v>
      </c>
      <c r="G508" s="198">
        <v>200</v>
      </c>
      <c r="H508" s="180" t="s">
        <v>477</v>
      </c>
    </row>
    <row r="509" spans="1:8" x14ac:dyDescent="0.25">
      <c r="A509" s="180" t="s">
        <v>1885</v>
      </c>
      <c r="B509" s="180" t="s">
        <v>1883</v>
      </c>
      <c r="C509" s="191" t="s">
        <v>1425</v>
      </c>
      <c r="D509" s="191">
        <v>1</v>
      </c>
      <c r="F509" s="193" t="s">
        <v>1991</v>
      </c>
      <c r="G509" s="198">
        <v>200</v>
      </c>
      <c r="H509" s="180" t="s">
        <v>477</v>
      </c>
    </row>
    <row r="510" spans="1:8" x14ac:dyDescent="0.25">
      <c r="A510" s="180" t="s">
        <v>1885</v>
      </c>
      <c r="B510" s="180" t="s">
        <v>1883</v>
      </c>
      <c r="C510" s="191" t="s">
        <v>1425</v>
      </c>
      <c r="D510" s="191">
        <v>1</v>
      </c>
      <c r="F510" s="193" t="s">
        <v>1992</v>
      </c>
      <c r="G510" s="198">
        <v>200</v>
      </c>
      <c r="H510" s="180" t="s">
        <v>477</v>
      </c>
    </row>
    <row r="511" spans="1:8" x14ac:dyDescent="0.25">
      <c r="A511" s="180" t="s">
        <v>1885</v>
      </c>
      <c r="B511" s="180" t="s">
        <v>1883</v>
      </c>
      <c r="C511" s="191" t="s">
        <v>1425</v>
      </c>
      <c r="D511" s="191">
        <v>1</v>
      </c>
      <c r="F511" s="193" t="s">
        <v>1993</v>
      </c>
      <c r="G511" s="198">
        <v>200</v>
      </c>
      <c r="H511" s="180" t="s">
        <v>477</v>
      </c>
    </row>
    <row r="512" spans="1:8" x14ac:dyDescent="0.25">
      <c r="A512" s="180" t="s">
        <v>1885</v>
      </c>
      <c r="B512" s="180" t="s">
        <v>1883</v>
      </c>
      <c r="C512" s="191" t="s">
        <v>1425</v>
      </c>
      <c r="D512" s="191">
        <v>1</v>
      </c>
      <c r="F512" s="193" t="s">
        <v>1994</v>
      </c>
      <c r="G512" s="198">
        <v>200</v>
      </c>
      <c r="H512" s="180" t="s">
        <v>477</v>
      </c>
    </row>
    <row r="513" spans="1:8" x14ac:dyDescent="0.25">
      <c r="A513" s="180" t="s">
        <v>1885</v>
      </c>
      <c r="B513" s="180" t="s">
        <v>1883</v>
      </c>
      <c r="C513" s="191" t="s">
        <v>1425</v>
      </c>
      <c r="D513" s="191">
        <v>1</v>
      </c>
      <c r="F513" s="193" t="s">
        <v>1995</v>
      </c>
      <c r="G513" s="198">
        <v>200</v>
      </c>
      <c r="H513" s="180" t="s">
        <v>477</v>
      </c>
    </row>
    <row r="514" spans="1:8" x14ac:dyDescent="0.25">
      <c r="A514" s="180" t="s">
        <v>1885</v>
      </c>
      <c r="B514" s="180" t="s">
        <v>1883</v>
      </c>
      <c r="C514" s="191" t="s">
        <v>1425</v>
      </c>
      <c r="D514" s="191">
        <v>1</v>
      </c>
      <c r="F514" s="193" t="s">
        <v>1996</v>
      </c>
      <c r="G514" s="198">
        <v>200</v>
      </c>
      <c r="H514" s="180" t="s">
        <v>477</v>
      </c>
    </row>
    <row r="515" spans="1:8" x14ac:dyDescent="0.25">
      <c r="A515" s="180" t="s">
        <v>1885</v>
      </c>
      <c r="B515" s="180" t="s">
        <v>1883</v>
      </c>
      <c r="C515" s="191" t="s">
        <v>1425</v>
      </c>
      <c r="D515" s="191">
        <v>1</v>
      </c>
      <c r="F515" s="193" t="s">
        <v>1997</v>
      </c>
      <c r="G515" s="198">
        <v>200</v>
      </c>
      <c r="H515" s="180" t="s">
        <v>477</v>
      </c>
    </row>
    <row r="516" spans="1:8" x14ac:dyDescent="0.25">
      <c r="A516" s="180" t="s">
        <v>1885</v>
      </c>
      <c r="B516" s="180" t="s">
        <v>1883</v>
      </c>
      <c r="C516" s="191" t="s">
        <v>1425</v>
      </c>
      <c r="D516" s="191">
        <v>1</v>
      </c>
      <c r="F516" s="193" t="s">
        <v>1998</v>
      </c>
      <c r="G516" s="198">
        <v>200</v>
      </c>
      <c r="H516" s="180" t="s">
        <v>477</v>
      </c>
    </row>
    <row r="517" spans="1:8" x14ac:dyDescent="0.25">
      <c r="A517" s="180" t="s">
        <v>1885</v>
      </c>
      <c r="B517" s="180" t="s">
        <v>1883</v>
      </c>
      <c r="C517" s="191" t="s">
        <v>1425</v>
      </c>
      <c r="D517" s="191">
        <v>1</v>
      </c>
      <c r="F517" s="193" t="s">
        <v>1999</v>
      </c>
      <c r="G517" s="198">
        <v>200</v>
      </c>
      <c r="H517" s="180" t="s">
        <v>477</v>
      </c>
    </row>
    <row r="518" spans="1:8" x14ac:dyDescent="0.25">
      <c r="A518" s="180" t="s">
        <v>1885</v>
      </c>
      <c r="B518" s="180" t="s">
        <v>1883</v>
      </c>
      <c r="C518" s="191" t="s">
        <v>1425</v>
      </c>
      <c r="D518" s="191">
        <v>1</v>
      </c>
      <c r="F518" s="193" t="s">
        <v>2000</v>
      </c>
      <c r="G518" s="198">
        <v>200</v>
      </c>
      <c r="H518" s="180" t="s">
        <v>477</v>
      </c>
    </row>
    <row r="519" spans="1:8" x14ac:dyDescent="0.25">
      <c r="A519" s="180" t="s">
        <v>1885</v>
      </c>
      <c r="B519" s="180" t="s">
        <v>1883</v>
      </c>
      <c r="C519" s="191" t="s">
        <v>1425</v>
      </c>
      <c r="D519" s="191">
        <v>1</v>
      </c>
      <c r="F519" s="193" t="s">
        <v>2001</v>
      </c>
      <c r="G519" s="198">
        <v>200</v>
      </c>
      <c r="H519" s="180" t="s">
        <v>477</v>
      </c>
    </row>
    <row r="520" spans="1:8" x14ac:dyDescent="0.25">
      <c r="A520" s="180" t="s">
        <v>1885</v>
      </c>
      <c r="B520" s="180" t="s">
        <v>1883</v>
      </c>
      <c r="C520" s="191" t="s">
        <v>1425</v>
      </c>
      <c r="D520" s="191">
        <v>1</v>
      </c>
      <c r="F520" s="193" t="s">
        <v>2002</v>
      </c>
      <c r="G520" s="198">
        <v>200</v>
      </c>
      <c r="H520" s="180" t="s">
        <v>477</v>
      </c>
    </row>
    <row r="521" spans="1:8" x14ac:dyDescent="0.25">
      <c r="A521" s="180" t="s">
        <v>1885</v>
      </c>
      <c r="B521" s="180" t="s">
        <v>1883</v>
      </c>
      <c r="C521" s="191" t="s">
        <v>1425</v>
      </c>
      <c r="D521" s="191">
        <v>1</v>
      </c>
      <c r="F521" s="193" t="s">
        <v>2003</v>
      </c>
      <c r="G521" s="198">
        <v>200</v>
      </c>
      <c r="H521" s="180" t="s">
        <v>477</v>
      </c>
    </row>
    <row r="522" spans="1:8" x14ac:dyDescent="0.25">
      <c r="A522" s="180" t="s">
        <v>1885</v>
      </c>
      <c r="B522" s="180" t="s">
        <v>1883</v>
      </c>
      <c r="C522" s="191" t="s">
        <v>1425</v>
      </c>
      <c r="D522" s="191">
        <v>1</v>
      </c>
      <c r="F522" s="193" t="s">
        <v>2004</v>
      </c>
      <c r="G522" s="198">
        <v>200</v>
      </c>
      <c r="H522" s="180" t="s">
        <v>477</v>
      </c>
    </row>
    <row r="523" spans="1:8" x14ac:dyDescent="0.25">
      <c r="A523" s="180" t="s">
        <v>1885</v>
      </c>
      <c r="B523" s="180" t="s">
        <v>1883</v>
      </c>
      <c r="C523" s="191" t="s">
        <v>1425</v>
      </c>
      <c r="D523" s="191">
        <v>1</v>
      </c>
      <c r="F523" s="193" t="s">
        <v>2005</v>
      </c>
      <c r="G523" s="198">
        <v>200</v>
      </c>
      <c r="H523" s="180" t="s">
        <v>477</v>
      </c>
    </row>
    <row r="524" spans="1:8" x14ac:dyDescent="0.25">
      <c r="A524" s="180" t="s">
        <v>1885</v>
      </c>
      <c r="B524" s="180" t="s">
        <v>1883</v>
      </c>
      <c r="C524" s="191" t="s">
        <v>1425</v>
      </c>
      <c r="D524" s="191">
        <v>1</v>
      </c>
      <c r="F524" s="193" t="s">
        <v>2006</v>
      </c>
      <c r="G524" s="198">
        <v>200</v>
      </c>
      <c r="H524" s="180" t="s">
        <v>477</v>
      </c>
    </row>
    <row r="525" spans="1:8" x14ac:dyDescent="0.25">
      <c r="A525" s="180" t="s">
        <v>1885</v>
      </c>
      <c r="B525" s="180" t="s">
        <v>1883</v>
      </c>
      <c r="C525" s="191" t="s">
        <v>1425</v>
      </c>
      <c r="D525" s="191">
        <v>1</v>
      </c>
      <c r="F525" s="193" t="s">
        <v>2007</v>
      </c>
      <c r="G525" s="198">
        <v>200</v>
      </c>
      <c r="H525" s="180" t="s">
        <v>477</v>
      </c>
    </row>
    <row r="526" spans="1:8" x14ac:dyDescent="0.25">
      <c r="A526" s="180" t="s">
        <v>1885</v>
      </c>
      <c r="B526" s="180" t="s">
        <v>1883</v>
      </c>
      <c r="C526" s="191" t="s">
        <v>1425</v>
      </c>
      <c r="D526" s="191">
        <v>1</v>
      </c>
      <c r="F526" s="193" t="s">
        <v>2008</v>
      </c>
      <c r="G526" s="198">
        <v>200</v>
      </c>
      <c r="H526" s="180" t="s">
        <v>477</v>
      </c>
    </row>
    <row r="527" spans="1:8" x14ac:dyDescent="0.25">
      <c r="A527" s="180" t="s">
        <v>1885</v>
      </c>
      <c r="B527" s="180" t="s">
        <v>1883</v>
      </c>
      <c r="C527" s="191" t="s">
        <v>1425</v>
      </c>
      <c r="D527" s="191">
        <v>1</v>
      </c>
      <c r="F527" s="193" t="s">
        <v>2009</v>
      </c>
      <c r="G527" s="198">
        <v>200</v>
      </c>
      <c r="H527" s="180" t="s">
        <v>477</v>
      </c>
    </row>
    <row r="528" spans="1:8" x14ac:dyDescent="0.25">
      <c r="A528" s="180" t="s">
        <v>1885</v>
      </c>
      <c r="B528" s="180" t="s">
        <v>1883</v>
      </c>
      <c r="C528" s="191" t="s">
        <v>1425</v>
      </c>
      <c r="D528" s="191">
        <v>1</v>
      </c>
      <c r="F528" s="193" t="s">
        <v>2010</v>
      </c>
      <c r="G528" s="198">
        <v>200</v>
      </c>
      <c r="H528" s="180" t="s">
        <v>477</v>
      </c>
    </row>
    <row r="529" spans="1:8" x14ac:dyDescent="0.25">
      <c r="A529" s="180" t="s">
        <v>1885</v>
      </c>
      <c r="B529" s="180" t="s">
        <v>1883</v>
      </c>
      <c r="C529" s="191" t="s">
        <v>1425</v>
      </c>
      <c r="D529" s="191">
        <v>1</v>
      </c>
      <c r="F529" s="193" t="s">
        <v>2011</v>
      </c>
      <c r="G529" s="198">
        <v>200</v>
      </c>
      <c r="H529" s="180" t="s">
        <v>477</v>
      </c>
    </row>
    <row r="530" spans="1:8" x14ac:dyDescent="0.25">
      <c r="A530" s="180" t="s">
        <v>1885</v>
      </c>
      <c r="B530" s="180" t="s">
        <v>1883</v>
      </c>
      <c r="C530" s="191" t="s">
        <v>1425</v>
      </c>
      <c r="D530" s="191">
        <v>1</v>
      </c>
      <c r="F530" s="193" t="s">
        <v>2012</v>
      </c>
      <c r="G530" s="198">
        <v>200</v>
      </c>
      <c r="H530" s="180" t="s">
        <v>477</v>
      </c>
    </row>
    <row r="531" spans="1:8" x14ac:dyDescent="0.25">
      <c r="A531" s="180" t="s">
        <v>1885</v>
      </c>
      <c r="B531" s="180" t="s">
        <v>1883</v>
      </c>
      <c r="C531" s="191" t="s">
        <v>1425</v>
      </c>
      <c r="D531" s="191">
        <v>1</v>
      </c>
      <c r="F531" s="193" t="s">
        <v>2013</v>
      </c>
      <c r="G531" s="198">
        <v>200</v>
      </c>
      <c r="H531" s="180" t="s">
        <v>477</v>
      </c>
    </row>
    <row r="532" spans="1:8" x14ac:dyDescent="0.25">
      <c r="A532" s="180" t="s">
        <v>1885</v>
      </c>
      <c r="B532" s="180" t="s">
        <v>1883</v>
      </c>
      <c r="C532" s="191" t="s">
        <v>1425</v>
      </c>
      <c r="D532" s="191">
        <v>1</v>
      </c>
      <c r="F532" s="193" t="s">
        <v>2014</v>
      </c>
      <c r="G532" s="198">
        <v>200</v>
      </c>
      <c r="H532" s="180" t="s">
        <v>477</v>
      </c>
    </row>
    <row r="533" spans="1:8" x14ac:dyDescent="0.25">
      <c r="A533" s="180" t="s">
        <v>1885</v>
      </c>
      <c r="B533" s="180" t="s">
        <v>1883</v>
      </c>
      <c r="C533" s="191" t="s">
        <v>1425</v>
      </c>
      <c r="D533" s="191">
        <v>1</v>
      </c>
      <c r="F533" s="193" t="s">
        <v>2015</v>
      </c>
      <c r="G533" s="198">
        <v>200</v>
      </c>
      <c r="H533" s="180" t="s">
        <v>477</v>
      </c>
    </row>
    <row r="534" spans="1:8" x14ac:dyDescent="0.25">
      <c r="A534" s="180" t="s">
        <v>1885</v>
      </c>
      <c r="B534" s="180" t="s">
        <v>1883</v>
      </c>
      <c r="C534" s="191" t="s">
        <v>1425</v>
      </c>
      <c r="D534" s="191">
        <v>1</v>
      </c>
      <c r="F534" s="193" t="s">
        <v>2016</v>
      </c>
      <c r="G534" s="198">
        <v>200</v>
      </c>
      <c r="H534" s="180" t="s">
        <v>477</v>
      </c>
    </row>
    <row r="535" spans="1:8" x14ac:dyDescent="0.25">
      <c r="A535" s="180" t="s">
        <v>1885</v>
      </c>
      <c r="B535" s="180" t="s">
        <v>1883</v>
      </c>
      <c r="C535" s="191" t="s">
        <v>1425</v>
      </c>
      <c r="D535" s="191">
        <v>1</v>
      </c>
      <c r="F535" s="193" t="s">
        <v>2017</v>
      </c>
      <c r="G535" s="198">
        <v>200</v>
      </c>
      <c r="H535" s="180" t="s">
        <v>477</v>
      </c>
    </row>
    <row r="536" spans="1:8" x14ac:dyDescent="0.25">
      <c r="A536" s="180" t="s">
        <v>1885</v>
      </c>
      <c r="B536" s="180" t="s">
        <v>1883</v>
      </c>
      <c r="C536" s="191" t="s">
        <v>1425</v>
      </c>
      <c r="D536" s="191">
        <v>1</v>
      </c>
      <c r="F536" s="193" t="s">
        <v>2018</v>
      </c>
      <c r="G536" s="198">
        <v>200</v>
      </c>
      <c r="H536" s="180" t="s">
        <v>477</v>
      </c>
    </row>
    <row r="537" spans="1:8" x14ac:dyDescent="0.25">
      <c r="A537" s="180" t="s">
        <v>1885</v>
      </c>
      <c r="B537" s="180" t="s">
        <v>1883</v>
      </c>
      <c r="C537" s="191" t="s">
        <v>1425</v>
      </c>
      <c r="D537" s="191">
        <v>1</v>
      </c>
      <c r="F537" s="193" t="s">
        <v>2019</v>
      </c>
      <c r="G537" s="198">
        <v>200</v>
      </c>
      <c r="H537" s="180" t="s">
        <v>477</v>
      </c>
    </row>
    <row r="538" spans="1:8" x14ac:dyDescent="0.25">
      <c r="A538" s="180" t="s">
        <v>1885</v>
      </c>
      <c r="B538" s="180" t="s">
        <v>1883</v>
      </c>
      <c r="C538" s="191" t="s">
        <v>1425</v>
      </c>
      <c r="D538" s="191">
        <v>1</v>
      </c>
      <c r="F538" s="193" t="s">
        <v>2020</v>
      </c>
      <c r="G538" s="198">
        <v>200</v>
      </c>
      <c r="H538" s="180" t="s">
        <v>477</v>
      </c>
    </row>
    <row r="539" spans="1:8" x14ac:dyDescent="0.25">
      <c r="A539" s="180" t="s">
        <v>1885</v>
      </c>
      <c r="B539" s="180" t="s">
        <v>1883</v>
      </c>
      <c r="C539" s="191" t="s">
        <v>1425</v>
      </c>
      <c r="D539" s="191">
        <v>1</v>
      </c>
      <c r="F539" s="193" t="s">
        <v>2021</v>
      </c>
      <c r="G539" s="198">
        <v>200</v>
      </c>
      <c r="H539" s="180" t="s">
        <v>477</v>
      </c>
    </row>
    <row r="540" spans="1:8" x14ac:dyDescent="0.25">
      <c r="A540" s="180" t="s">
        <v>1885</v>
      </c>
      <c r="B540" s="180" t="s">
        <v>1883</v>
      </c>
      <c r="C540" s="191" t="s">
        <v>1425</v>
      </c>
      <c r="D540" s="191">
        <v>1</v>
      </c>
      <c r="F540" s="193" t="s">
        <v>2022</v>
      </c>
      <c r="G540" s="198">
        <v>200</v>
      </c>
      <c r="H540" s="180" t="s">
        <v>477</v>
      </c>
    </row>
    <row r="541" spans="1:8" x14ac:dyDescent="0.25">
      <c r="A541" s="180" t="s">
        <v>1885</v>
      </c>
      <c r="B541" s="180" t="s">
        <v>1883</v>
      </c>
      <c r="C541" s="191" t="s">
        <v>1425</v>
      </c>
      <c r="D541" s="191">
        <v>1</v>
      </c>
      <c r="F541" s="193" t="s">
        <v>2023</v>
      </c>
      <c r="G541" s="198">
        <v>200</v>
      </c>
      <c r="H541" s="180" t="s">
        <v>477</v>
      </c>
    </row>
    <row r="542" spans="1:8" x14ac:dyDescent="0.25">
      <c r="A542" s="180" t="s">
        <v>1885</v>
      </c>
      <c r="B542" s="180" t="s">
        <v>1883</v>
      </c>
      <c r="C542" s="191" t="s">
        <v>1425</v>
      </c>
      <c r="D542" s="191">
        <v>1</v>
      </c>
      <c r="F542" s="193" t="s">
        <v>2024</v>
      </c>
      <c r="G542" s="198">
        <v>200</v>
      </c>
      <c r="H542" s="180" t="s">
        <v>477</v>
      </c>
    </row>
    <row r="543" spans="1:8" x14ac:dyDescent="0.25">
      <c r="A543" s="180" t="s">
        <v>1885</v>
      </c>
      <c r="B543" s="180" t="s">
        <v>1883</v>
      </c>
      <c r="C543" s="191" t="s">
        <v>1425</v>
      </c>
      <c r="D543" s="191">
        <v>1</v>
      </c>
      <c r="F543" s="193" t="s">
        <v>2025</v>
      </c>
      <c r="G543" s="198">
        <v>200</v>
      </c>
      <c r="H543" s="180" t="s">
        <v>477</v>
      </c>
    </row>
    <row r="544" spans="1:8" x14ac:dyDescent="0.25">
      <c r="A544" s="180" t="s">
        <v>1885</v>
      </c>
      <c r="B544" s="180" t="s">
        <v>1883</v>
      </c>
      <c r="C544" s="191" t="s">
        <v>1425</v>
      </c>
      <c r="D544" s="191">
        <v>1</v>
      </c>
      <c r="F544" s="193" t="s">
        <v>2026</v>
      </c>
      <c r="G544" s="198">
        <v>200</v>
      </c>
      <c r="H544" s="180" t="s">
        <v>477</v>
      </c>
    </row>
    <row r="545" spans="1:8" x14ac:dyDescent="0.25">
      <c r="A545" s="180" t="s">
        <v>1885</v>
      </c>
      <c r="B545" s="180" t="s">
        <v>1883</v>
      </c>
      <c r="C545" s="191" t="s">
        <v>1425</v>
      </c>
      <c r="D545" s="191">
        <v>1</v>
      </c>
      <c r="F545" s="193" t="s">
        <v>2027</v>
      </c>
      <c r="G545" s="198">
        <v>200</v>
      </c>
      <c r="H545" s="180" t="s">
        <v>477</v>
      </c>
    </row>
    <row r="546" spans="1:8" x14ac:dyDescent="0.25">
      <c r="A546" s="180" t="s">
        <v>1885</v>
      </c>
      <c r="B546" s="180" t="s">
        <v>1883</v>
      </c>
      <c r="C546" s="191" t="s">
        <v>1425</v>
      </c>
      <c r="D546" s="191">
        <v>1</v>
      </c>
      <c r="F546" s="193" t="s">
        <v>2028</v>
      </c>
      <c r="G546" s="198">
        <v>200</v>
      </c>
      <c r="H546" s="180" t="s">
        <v>477</v>
      </c>
    </row>
    <row r="547" spans="1:8" x14ac:dyDescent="0.25">
      <c r="A547" s="180" t="s">
        <v>1885</v>
      </c>
      <c r="B547" s="180" t="s">
        <v>1883</v>
      </c>
      <c r="C547" s="191" t="s">
        <v>1425</v>
      </c>
      <c r="D547" s="191">
        <v>1</v>
      </c>
      <c r="F547" s="193" t="s">
        <v>2029</v>
      </c>
      <c r="G547" s="198">
        <v>200</v>
      </c>
      <c r="H547" s="180" t="s">
        <v>477</v>
      </c>
    </row>
    <row r="548" spans="1:8" x14ac:dyDescent="0.25">
      <c r="A548" s="180" t="s">
        <v>1885</v>
      </c>
      <c r="B548" s="180" t="s">
        <v>1883</v>
      </c>
      <c r="C548" s="191" t="s">
        <v>1425</v>
      </c>
      <c r="D548" s="191">
        <v>1</v>
      </c>
      <c r="F548" s="193" t="s">
        <v>2030</v>
      </c>
      <c r="G548" s="198">
        <v>200</v>
      </c>
      <c r="H548" s="180" t="s">
        <v>477</v>
      </c>
    </row>
    <row r="549" spans="1:8" x14ac:dyDescent="0.25">
      <c r="A549" s="180" t="s">
        <v>1885</v>
      </c>
      <c r="B549" s="180" t="s">
        <v>1883</v>
      </c>
      <c r="C549" s="191" t="s">
        <v>1425</v>
      </c>
      <c r="D549" s="191">
        <v>1</v>
      </c>
      <c r="F549" s="193" t="s">
        <v>2031</v>
      </c>
      <c r="G549" s="198">
        <v>200</v>
      </c>
      <c r="H549" s="180" t="s">
        <v>477</v>
      </c>
    </row>
    <row r="550" spans="1:8" x14ac:dyDescent="0.25">
      <c r="A550" s="180" t="s">
        <v>1885</v>
      </c>
      <c r="B550" s="180" t="s">
        <v>1883</v>
      </c>
      <c r="C550" s="191" t="s">
        <v>1425</v>
      </c>
      <c r="D550" s="191">
        <v>1</v>
      </c>
      <c r="F550" s="193" t="s">
        <v>2032</v>
      </c>
      <c r="G550" s="198">
        <v>200</v>
      </c>
      <c r="H550" s="180" t="s">
        <v>477</v>
      </c>
    </row>
    <row r="551" spans="1:8" x14ac:dyDescent="0.25">
      <c r="A551" s="180" t="s">
        <v>1885</v>
      </c>
      <c r="B551" s="180" t="s">
        <v>1883</v>
      </c>
      <c r="C551" s="191" t="s">
        <v>1425</v>
      </c>
      <c r="D551" s="191">
        <v>1</v>
      </c>
      <c r="F551" s="193" t="s">
        <v>2033</v>
      </c>
      <c r="G551" s="198">
        <v>200</v>
      </c>
      <c r="H551" s="180" t="s">
        <v>477</v>
      </c>
    </row>
    <row r="552" spans="1:8" x14ac:dyDescent="0.25">
      <c r="A552" s="180" t="s">
        <v>1885</v>
      </c>
      <c r="B552" s="180" t="s">
        <v>1883</v>
      </c>
      <c r="C552" s="191" t="s">
        <v>1425</v>
      </c>
      <c r="D552" s="191">
        <v>1</v>
      </c>
      <c r="F552" s="193" t="s">
        <v>2034</v>
      </c>
      <c r="G552" s="198">
        <v>200</v>
      </c>
      <c r="H552" s="180" t="s">
        <v>477</v>
      </c>
    </row>
    <row r="553" spans="1:8" x14ac:dyDescent="0.25">
      <c r="A553" s="180" t="s">
        <v>1885</v>
      </c>
      <c r="B553" s="180" t="s">
        <v>1883</v>
      </c>
      <c r="C553" s="189" t="s">
        <v>1882</v>
      </c>
      <c r="D553" s="191">
        <v>28</v>
      </c>
      <c r="F553" s="185" t="s">
        <v>708</v>
      </c>
      <c r="G553" s="200">
        <v>15000</v>
      </c>
      <c r="H553" s="180" t="s">
        <v>477</v>
      </c>
    </row>
    <row r="554" spans="1:8" x14ac:dyDescent="0.25">
      <c r="A554" s="180" t="s">
        <v>1885</v>
      </c>
      <c r="B554" s="180" t="s">
        <v>1883</v>
      </c>
      <c r="C554" s="189" t="s">
        <v>1881</v>
      </c>
      <c r="D554" s="191">
        <v>14</v>
      </c>
      <c r="F554" s="185" t="s">
        <v>708</v>
      </c>
      <c r="G554" s="200">
        <v>15000</v>
      </c>
      <c r="H554" s="180" t="s">
        <v>477</v>
      </c>
    </row>
    <row r="555" spans="1:8" x14ac:dyDescent="0.25">
      <c r="A555" s="180" t="s">
        <v>1609</v>
      </c>
      <c r="B555" s="191" t="s">
        <v>910</v>
      </c>
      <c r="C555" s="189" t="s">
        <v>1350</v>
      </c>
      <c r="D555" s="191">
        <v>1</v>
      </c>
      <c r="F555" s="182" t="s">
        <v>1608</v>
      </c>
      <c r="G555" s="198">
        <v>200</v>
      </c>
      <c r="H555" s="180" t="s">
        <v>477</v>
      </c>
    </row>
    <row r="556" spans="1:8" x14ac:dyDescent="0.25">
      <c r="A556" s="180" t="s">
        <v>1609</v>
      </c>
      <c r="B556" s="191" t="s">
        <v>910</v>
      </c>
      <c r="C556" s="189" t="s">
        <v>1350</v>
      </c>
      <c r="D556" s="191">
        <v>1</v>
      </c>
      <c r="F556" s="182" t="s">
        <v>1610</v>
      </c>
      <c r="G556" s="198">
        <v>200</v>
      </c>
      <c r="H556" s="180" t="s">
        <v>477</v>
      </c>
    </row>
    <row r="557" spans="1:8" x14ac:dyDescent="0.25">
      <c r="A557" s="180" t="s">
        <v>1609</v>
      </c>
      <c r="B557" s="191" t="s">
        <v>910</v>
      </c>
      <c r="C557" s="189" t="s">
        <v>1350</v>
      </c>
      <c r="D557" s="191">
        <v>1</v>
      </c>
      <c r="F557" s="182" t="s">
        <v>1611</v>
      </c>
      <c r="G557" s="198">
        <v>200</v>
      </c>
      <c r="H557" s="180" t="s">
        <v>477</v>
      </c>
    </row>
    <row r="558" spans="1:8" x14ac:dyDescent="0.25">
      <c r="A558" s="180" t="s">
        <v>1609</v>
      </c>
      <c r="B558" s="191" t="s">
        <v>910</v>
      </c>
      <c r="C558" s="189" t="s">
        <v>1350</v>
      </c>
      <c r="D558" s="191">
        <v>1</v>
      </c>
      <c r="F558" s="182" t="s">
        <v>1612</v>
      </c>
      <c r="G558" s="198">
        <v>200</v>
      </c>
      <c r="H558" s="180" t="s">
        <v>477</v>
      </c>
    </row>
    <row r="559" spans="1:8" x14ac:dyDescent="0.25">
      <c r="A559" s="180" t="s">
        <v>1609</v>
      </c>
      <c r="B559" s="191" t="s">
        <v>910</v>
      </c>
      <c r="C559" s="189" t="s">
        <v>1350</v>
      </c>
      <c r="D559" s="191">
        <v>1</v>
      </c>
      <c r="F559" s="182" t="s">
        <v>1613</v>
      </c>
      <c r="G559" s="198">
        <v>200</v>
      </c>
      <c r="H559" s="180" t="s">
        <v>477</v>
      </c>
    </row>
    <row r="560" spans="1:8" x14ac:dyDescent="0.25">
      <c r="A560" s="180" t="s">
        <v>1609</v>
      </c>
      <c r="B560" s="191" t="s">
        <v>910</v>
      </c>
      <c r="C560" s="189" t="s">
        <v>1350</v>
      </c>
      <c r="D560" s="191">
        <v>1</v>
      </c>
      <c r="F560" s="182" t="s">
        <v>1614</v>
      </c>
      <c r="G560" s="198">
        <v>200</v>
      </c>
      <c r="H560" s="180" t="s">
        <v>477</v>
      </c>
    </row>
    <row r="561" spans="1:8" x14ac:dyDescent="0.25">
      <c r="A561" s="180" t="s">
        <v>1609</v>
      </c>
      <c r="B561" s="191" t="s">
        <v>910</v>
      </c>
      <c r="C561" s="189" t="s">
        <v>1350</v>
      </c>
      <c r="D561" s="191">
        <v>1</v>
      </c>
      <c r="F561" s="182" t="s">
        <v>1615</v>
      </c>
      <c r="G561" s="198">
        <v>200</v>
      </c>
      <c r="H561" s="180" t="s">
        <v>477</v>
      </c>
    </row>
    <row r="562" spans="1:8" x14ac:dyDescent="0.25">
      <c r="A562" s="180" t="s">
        <v>1609</v>
      </c>
      <c r="B562" s="191" t="s">
        <v>910</v>
      </c>
      <c r="C562" s="189" t="s">
        <v>1350</v>
      </c>
      <c r="D562" s="191">
        <v>1</v>
      </c>
      <c r="F562" s="182" t="s">
        <v>1616</v>
      </c>
      <c r="G562" s="198">
        <v>200</v>
      </c>
      <c r="H562" s="180" t="s">
        <v>477</v>
      </c>
    </row>
    <row r="563" spans="1:8" x14ac:dyDescent="0.25">
      <c r="A563" s="180" t="s">
        <v>1609</v>
      </c>
      <c r="B563" s="191" t="s">
        <v>910</v>
      </c>
      <c r="C563" s="189" t="s">
        <v>1350</v>
      </c>
      <c r="D563" s="191">
        <v>1</v>
      </c>
      <c r="F563" s="182" t="s">
        <v>1617</v>
      </c>
      <c r="G563" s="198">
        <v>200</v>
      </c>
      <c r="H563" s="180" t="s">
        <v>477</v>
      </c>
    </row>
    <row r="564" spans="1:8" x14ac:dyDescent="0.25">
      <c r="A564" s="180" t="s">
        <v>1609</v>
      </c>
      <c r="B564" s="191" t="s">
        <v>910</v>
      </c>
      <c r="C564" s="189" t="s">
        <v>1350</v>
      </c>
      <c r="D564" s="191">
        <v>1</v>
      </c>
      <c r="F564" s="182" t="s">
        <v>1618</v>
      </c>
      <c r="G564" s="198">
        <v>200</v>
      </c>
      <c r="H564" s="180" t="s">
        <v>477</v>
      </c>
    </row>
    <row r="565" spans="1:8" x14ac:dyDescent="0.25">
      <c r="A565" s="180" t="s">
        <v>1609</v>
      </c>
      <c r="B565" s="191" t="s">
        <v>910</v>
      </c>
      <c r="C565" s="189" t="s">
        <v>1350</v>
      </c>
      <c r="D565" s="191">
        <v>1</v>
      </c>
      <c r="F565" s="182" t="s">
        <v>1619</v>
      </c>
      <c r="G565" s="198">
        <v>200</v>
      </c>
      <c r="H565" s="180" t="s">
        <v>477</v>
      </c>
    </row>
    <row r="566" spans="1:8" x14ac:dyDescent="0.25">
      <c r="A566" s="180" t="s">
        <v>1609</v>
      </c>
      <c r="B566" s="191" t="s">
        <v>910</v>
      </c>
      <c r="C566" s="189" t="s">
        <v>1350</v>
      </c>
      <c r="D566" s="191">
        <v>1</v>
      </c>
      <c r="F566" s="182" t="s">
        <v>1620</v>
      </c>
      <c r="G566" s="198">
        <v>200</v>
      </c>
      <c r="H566" s="180" t="s">
        <v>477</v>
      </c>
    </row>
    <row r="567" spans="1:8" x14ac:dyDescent="0.25">
      <c r="A567" s="180" t="s">
        <v>1609</v>
      </c>
      <c r="B567" s="191" t="s">
        <v>910</v>
      </c>
      <c r="C567" s="189" t="s">
        <v>1350</v>
      </c>
      <c r="D567" s="191">
        <v>1</v>
      </c>
      <c r="F567" s="182" t="s">
        <v>1621</v>
      </c>
      <c r="G567" s="198">
        <v>200</v>
      </c>
      <c r="H567" s="180" t="s">
        <v>477</v>
      </c>
    </row>
    <row r="568" spans="1:8" x14ac:dyDescent="0.25">
      <c r="A568" s="180" t="s">
        <v>1609</v>
      </c>
      <c r="B568" s="191" t="s">
        <v>910</v>
      </c>
      <c r="C568" s="189" t="s">
        <v>1350</v>
      </c>
      <c r="D568" s="191">
        <v>1</v>
      </c>
      <c r="F568" s="182" t="s">
        <v>1622</v>
      </c>
      <c r="G568" s="198">
        <v>200</v>
      </c>
      <c r="H568" s="180" t="s">
        <v>477</v>
      </c>
    </row>
    <row r="569" spans="1:8" x14ac:dyDescent="0.25">
      <c r="A569" s="180" t="s">
        <v>1609</v>
      </c>
      <c r="B569" s="191" t="s">
        <v>910</v>
      </c>
      <c r="C569" s="189" t="s">
        <v>1350</v>
      </c>
      <c r="D569" s="191">
        <v>1</v>
      </c>
      <c r="F569" s="182" t="s">
        <v>1623</v>
      </c>
      <c r="G569" s="198">
        <v>200</v>
      </c>
      <c r="H569" s="180" t="s">
        <v>477</v>
      </c>
    </row>
    <row r="570" spans="1:8" x14ac:dyDescent="0.25">
      <c r="A570" s="180" t="s">
        <v>1609</v>
      </c>
      <c r="B570" s="191" t="s">
        <v>910</v>
      </c>
      <c r="C570" s="189" t="s">
        <v>1350</v>
      </c>
      <c r="D570" s="191">
        <v>1</v>
      </c>
      <c r="F570" s="182" t="s">
        <v>1624</v>
      </c>
      <c r="G570" s="198">
        <v>200</v>
      </c>
      <c r="H570" s="180" t="s">
        <v>477</v>
      </c>
    </row>
    <row r="571" spans="1:8" x14ac:dyDescent="0.25">
      <c r="A571" s="180" t="s">
        <v>1609</v>
      </c>
      <c r="B571" s="191" t="s">
        <v>910</v>
      </c>
      <c r="C571" s="189" t="s">
        <v>1350</v>
      </c>
      <c r="D571" s="191">
        <v>1</v>
      </c>
      <c r="F571" s="182" t="s">
        <v>1625</v>
      </c>
      <c r="G571" s="198">
        <v>200</v>
      </c>
      <c r="H571" s="180" t="s">
        <v>477</v>
      </c>
    </row>
    <row r="572" spans="1:8" x14ac:dyDescent="0.25">
      <c r="A572" s="180" t="s">
        <v>1609</v>
      </c>
      <c r="B572" s="191" t="s">
        <v>910</v>
      </c>
      <c r="C572" s="189" t="s">
        <v>1350</v>
      </c>
      <c r="D572" s="191">
        <v>1</v>
      </c>
      <c r="F572" s="182" t="s">
        <v>1626</v>
      </c>
      <c r="G572" s="198">
        <v>200</v>
      </c>
      <c r="H572" s="180" t="s">
        <v>477</v>
      </c>
    </row>
    <row r="573" spans="1:8" x14ac:dyDescent="0.25">
      <c r="A573" s="180" t="s">
        <v>1609</v>
      </c>
      <c r="B573" s="191" t="s">
        <v>910</v>
      </c>
      <c r="C573" s="189" t="s">
        <v>1350</v>
      </c>
      <c r="D573" s="191">
        <v>1</v>
      </c>
      <c r="F573" s="182" t="s">
        <v>1627</v>
      </c>
      <c r="G573" s="198">
        <v>200</v>
      </c>
      <c r="H573" s="180" t="s">
        <v>477</v>
      </c>
    </row>
    <row r="574" spans="1:8" x14ac:dyDescent="0.25">
      <c r="A574" s="180" t="s">
        <v>1609</v>
      </c>
      <c r="B574" s="191" t="s">
        <v>910</v>
      </c>
      <c r="C574" s="189" t="s">
        <v>1350</v>
      </c>
      <c r="D574" s="191">
        <v>1</v>
      </c>
      <c r="F574" s="182" t="s">
        <v>1628</v>
      </c>
      <c r="G574" s="198">
        <v>200</v>
      </c>
      <c r="H574" s="180" t="s">
        <v>477</v>
      </c>
    </row>
    <row r="575" spans="1:8" x14ac:dyDescent="0.25">
      <c r="A575" s="180" t="s">
        <v>1609</v>
      </c>
      <c r="B575" s="191" t="s">
        <v>910</v>
      </c>
      <c r="C575" s="189" t="s">
        <v>1350</v>
      </c>
      <c r="D575" s="191">
        <v>1</v>
      </c>
      <c r="F575" s="182" t="s">
        <v>1629</v>
      </c>
      <c r="G575" s="198">
        <v>200</v>
      </c>
      <c r="H575" s="180" t="s">
        <v>477</v>
      </c>
    </row>
    <row r="576" spans="1:8" x14ac:dyDescent="0.25">
      <c r="A576" s="180" t="s">
        <v>1609</v>
      </c>
      <c r="B576" s="191" t="s">
        <v>910</v>
      </c>
      <c r="C576" s="189" t="s">
        <v>1350</v>
      </c>
      <c r="D576" s="191">
        <v>1</v>
      </c>
      <c r="F576" s="182" t="s">
        <v>1630</v>
      </c>
      <c r="G576" s="198">
        <v>200</v>
      </c>
      <c r="H576" s="180" t="s">
        <v>477</v>
      </c>
    </row>
    <row r="577" spans="1:8" x14ac:dyDescent="0.25">
      <c r="A577" s="180" t="s">
        <v>1609</v>
      </c>
      <c r="B577" s="191" t="s">
        <v>910</v>
      </c>
      <c r="C577" s="189" t="s">
        <v>1350</v>
      </c>
      <c r="D577" s="191">
        <v>1</v>
      </c>
      <c r="F577" s="182" t="s">
        <v>1631</v>
      </c>
      <c r="G577" s="198">
        <v>200</v>
      </c>
      <c r="H577" s="180" t="s">
        <v>477</v>
      </c>
    </row>
    <row r="578" spans="1:8" x14ac:dyDescent="0.25">
      <c r="A578" s="180" t="s">
        <v>1609</v>
      </c>
      <c r="B578" s="191" t="s">
        <v>910</v>
      </c>
      <c r="C578" s="189" t="s">
        <v>1350</v>
      </c>
      <c r="D578" s="191">
        <v>1</v>
      </c>
      <c r="F578" s="182" t="s">
        <v>1632</v>
      </c>
      <c r="G578" s="198">
        <v>200</v>
      </c>
      <c r="H578" s="180" t="s">
        <v>477</v>
      </c>
    </row>
    <row r="579" spans="1:8" x14ac:dyDescent="0.25">
      <c r="A579" s="180" t="s">
        <v>1609</v>
      </c>
      <c r="B579" s="191" t="s">
        <v>910</v>
      </c>
      <c r="C579" s="189" t="s">
        <v>1350</v>
      </c>
      <c r="D579" s="191">
        <v>1</v>
      </c>
      <c r="F579" s="182" t="s">
        <v>1633</v>
      </c>
      <c r="G579" s="198">
        <v>200</v>
      </c>
      <c r="H579" s="180" t="s">
        <v>477</v>
      </c>
    </row>
    <row r="580" spans="1:8" x14ac:dyDescent="0.25">
      <c r="A580" s="180" t="s">
        <v>1609</v>
      </c>
      <c r="B580" s="191" t="s">
        <v>910</v>
      </c>
      <c r="C580" s="189" t="s">
        <v>1350</v>
      </c>
      <c r="D580" s="191">
        <v>1</v>
      </c>
      <c r="F580" s="182" t="s">
        <v>1634</v>
      </c>
      <c r="G580" s="198">
        <v>200</v>
      </c>
      <c r="H580" s="180" t="s">
        <v>477</v>
      </c>
    </row>
    <row r="581" spans="1:8" x14ac:dyDescent="0.25">
      <c r="A581" s="180" t="s">
        <v>1609</v>
      </c>
      <c r="B581" s="191" t="s">
        <v>910</v>
      </c>
      <c r="C581" s="189" t="s">
        <v>1350</v>
      </c>
      <c r="D581" s="191">
        <v>1</v>
      </c>
      <c r="F581" s="182" t="s">
        <v>1635</v>
      </c>
      <c r="G581" s="198">
        <v>200</v>
      </c>
      <c r="H581" s="180" t="s">
        <v>477</v>
      </c>
    </row>
    <row r="582" spans="1:8" x14ac:dyDescent="0.25">
      <c r="A582" s="180" t="s">
        <v>1609</v>
      </c>
      <c r="B582" s="191" t="s">
        <v>910</v>
      </c>
      <c r="C582" s="189" t="s">
        <v>1350</v>
      </c>
      <c r="D582" s="191">
        <v>1</v>
      </c>
      <c r="F582" s="182" t="s">
        <v>1636</v>
      </c>
      <c r="G582" s="198">
        <v>200</v>
      </c>
      <c r="H582" s="180" t="s">
        <v>477</v>
      </c>
    </row>
    <row r="583" spans="1:8" x14ac:dyDescent="0.25">
      <c r="A583" s="180" t="s">
        <v>1609</v>
      </c>
      <c r="B583" s="191" t="s">
        <v>910</v>
      </c>
      <c r="C583" s="189" t="s">
        <v>1350</v>
      </c>
      <c r="D583" s="191">
        <v>1</v>
      </c>
      <c r="F583" s="182" t="s">
        <v>1637</v>
      </c>
      <c r="G583" s="198">
        <v>200</v>
      </c>
      <c r="H583" s="180" t="s">
        <v>477</v>
      </c>
    </row>
    <row r="584" spans="1:8" x14ac:dyDescent="0.25">
      <c r="A584" s="180" t="s">
        <v>1609</v>
      </c>
      <c r="B584" s="191" t="s">
        <v>910</v>
      </c>
      <c r="C584" s="189" t="s">
        <v>1350</v>
      </c>
      <c r="D584" s="191">
        <v>1</v>
      </c>
      <c r="F584" s="182" t="s">
        <v>1638</v>
      </c>
      <c r="G584" s="198">
        <v>200</v>
      </c>
      <c r="H584" s="180" t="s">
        <v>477</v>
      </c>
    </row>
    <row r="585" spans="1:8" x14ac:dyDescent="0.25">
      <c r="A585" s="180" t="s">
        <v>1609</v>
      </c>
      <c r="B585" s="191" t="s">
        <v>910</v>
      </c>
      <c r="C585" s="189" t="s">
        <v>1350</v>
      </c>
      <c r="D585" s="191">
        <v>1</v>
      </c>
      <c r="F585" s="182" t="s">
        <v>1639</v>
      </c>
      <c r="G585" s="198">
        <v>200</v>
      </c>
      <c r="H585" s="180" t="s">
        <v>477</v>
      </c>
    </row>
    <row r="586" spans="1:8" x14ac:dyDescent="0.25">
      <c r="A586" s="180" t="s">
        <v>1609</v>
      </c>
      <c r="B586" s="191" t="s">
        <v>910</v>
      </c>
      <c r="C586" s="189" t="s">
        <v>1350</v>
      </c>
      <c r="D586" s="191">
        <v>1</v>
      </c>
      <c r="F586" s="182" t="s">
        <v>1640</v>
      </c>
      <c r="G586" s="198">
        <v>200</v>
      </c>
      <c r="H586" s="180" t="s">
        <v>477</v>
      </c>
    </row>
    <row r="587" spans="1:8" x14ac:dyDescent="0.25">
      <c r="A587" s="180" t="s">
        <v>1609</v>
      </c>
      <c r="B587" s="191" t="s">
        <v>910</v>
      </c>
      <c r="C587" s="189" t="s">
        <v>1350</v>
      </c>
      <c r="D587" s="191">
        <v>1</v>
      </c>
      <c r="F587" s="182" t="s">
        <v>1641</v>
      </c>
      <c r="G587" s="198">
        <v>200</v>
      </c>
      <c r="H587" s="180" t="s">
        <v>477</v>
      </c>
    </row>
    <row r="588" spans="1:8" x14ac:dyDescent="0.25">
      <c r="A588" s="180" t="s">
        <v>1609</v>
      </c>
      <c r="B588" s="191" t="s">
        <v>910</v>
      </c>
      <c r="C588" s="189" t="s">
        <v>1350</v>
      </c>
      <c r="D588" s="191">
        <v>1</v>
      </c>
      <c r="F588" s="182" t="s">
        <v>1642</v>
      </c>
      <c r="G588" s="198">
        <v>200</v>
      </c>
      <c r="H588" s="180" t="s">
        <v>477</v>
      </c>
    </row>
    <row r="589" spans="1:8" x14ac:dyDescent="0.25">
      <c r="A589" s="180" t="s">
        <v>1609</v>
      </c>
      <c r="B589" s="191" t="s">
        <v>910</v>
      </c>
      <c r="C589" s="189" t="s">
        <v>1350</v>
      </c>
      <c r="D589" s="191">
        <v>1</v>
      </c>
      <c r="F589" s="182" t="s">
        <v>1643</v>
      </c>
      <c r="G589" s="198">
        <v>200</v>
      </c>
      <c r="H589" s="180" t="s">
        <v>477</v>
      </c>
    </row>
    <row r="590" spans="1:8" x14ac:dyDescent="0.25">
      <c r="A590" s="180" t="s">
        <v>1609</v>
      </c>
      <c r="B590" s="191" t="s">
        <v>910</v>
      </c>
      <c r="C590" s="189" t="s">
        <v>1350</v>
      </c>
      <c r="D590" s="191">
        <v>1</v>
      </c>
      <c r="F590" s="182" t="s">
        <v>1644</v>
      </c>
      <c r="G590" s="198">
        <v>200</v>
      </c>
      <c r="H590" s="180" t="s">
        <v>477</v>
      </c>
    </row>
    <row r="591" spans="1:8" x14ac:dyDescent="0.25">
      <c r="A591" s="180" t="s">
        <v>1609</v>
      </c>
      <c r="B591" s="191" t="s">
        <v>910</v>
      </c>
      <c r="C591" s="189" t="s">
        <v>1350</v>
      </c>
      <c r="D591" s="191">
        <v>1</v>
      </c>
      <c r="F591" s="182" t="s">
        <v>1645</v>
      </c>
      <c r="G591" s="198">
        <v>200</v>
      </c>
      <c r="H591" s="180" t="s">
        <v>477</v>
      </c>
    </row>
    <row r="592" spans="1:8" x14ac:dyDescent="0.25">
      <c r="A592" s="180" t="s">
        <v>1609</v>
      </c>
      <c r="B592" s="191" t="s">
        <v>910</v>
      </c>
      <c r="C592" s="189" t="s">
        <v>1350</v>
      </c>
      <c r="D592" s="191">
        <v>1</v>
      </c>
      <c r="F592" s="182" t="s">
        <v>1646</v>
      </c>
      <c r="G592" s="198">
        <v>200</v>
      </c>
      <c r="H592" s="180" t="s">
        <v>477</v>
      </c>
    </row>
    <row r="593" spans="1:8" x14ac:dyDescent="0.25">
      <c r="A593" s="180" t="s">
        <v>1609</v>
      </c>
      <c r="B593" s="191" t="s">
        <v>910</v>
      </c>
      <c r="C593" s="189" t="s">
        <v>1350</v>
      </c>
      <c r="D593" s="191">
        <v>1</v>
      </c>
      <c r="F593" s="182" t="s">
        <v>1647</v>
      </c>
      <c r="G593" s="198">
        <v>200</v>
      </c>
      <c r="H593" s="180" t="s">
        <v>477</v>
      </c>
    </row>
    <row r="594" spans="1:8" x14ac:dyDescent="0.25">
      <c r="A594" s="180" t="s">
        <v>1609</v>
      </c>
      <c r="B594" s="191" t="s">
        <v>910</v>
      </c>
      <c r="C594" s="189" t="s">
        <v>1350</v>
      </c>
      <c r="D594" s="191">
        <v>1</v>
      </c>
      <c r="F594" s="182" t="s">
        <v>1648</v>
      </c>
      <c r="G594" s="198">
        <v>200</v>
      </c>
      <c r="H594" s="180" t="s">
        <v>477</v>
      </c>
    </row>
    <row r="595" spans="1:8" x14ac:dyDescent="0.25">
      <c r="A595" s="180" t="s">
        <v>1609</v>
      </c>
      <c r="B595" s="191" t="s">
        <v>910</v>
      </c>
      <c r="C595" s="189" t="s">
        <v>1350</v>
      </c>
      <c r="D595" s="191">
        <v>1</v>
      </c>
      <c r="F595" s="182" t="s">
        <v>1649</v>
      </c>
      <c r="G595" s="198">
        <v>200</v>
      </c>
      <c r="H595" s="180" t="s">
        <v>477</v>
      </c>
    </row>
    <row r="596" spans="1:8" x14ac:dyDescent="0.25">
      <c r="A596" s="180" t="s">
        <v>1609</v>
      </c>
      <c r="B596" s="191" t="s">
        <v>910</v>
      </c>
      <c r="C596" s="189" t="s">
        <v>1350</v>
      </c>
      <c r="D596" s="191">
        <v>1</v>
      </c>
      <c r="F596" s="182" t="s">
        <v>1650</v>
      </c>
      <c r="G596" s="198">
        <v>200</v>
      </c>
      <c r="H596" s="180" t="s">
        <v>477</v>
      </c>
    </row>
    <row r="597" spans="1:8" x14ac:dyDescent="0.25">
      <c r="A597" s="180" t="s">
        <v>1609</v>
      </c>
      <c r="B597" s="191" t="s">
        <v>910</v>
      </c>
      <c r="C597" s="189" t="s">
        <v>1350</v>
      </c>
      <c r="D597" s="191">
        <v>1</v>
      </c>
      <c r="F597" s="182" t="s">
        <v>1651</v>
      </c>
      <c r="G597" s="198">
        <v>200</v>
      </c>
      <c r="H597" s="180" t="s">
        <v>477</v>
      </c>
    </row>
    <row r="598" spans="1:8" x14ac:dyDescent="0.25">
      <c r="A598" s="180" t="s">
        <v>1609</v>
      </c>
      <c r="B598" s="191" t="s">
        <v>910</v>
      </c>
      <c r="C598" s="189" t="s">
        <v>1350</v>
      </c>
      <c r="D598" s="191">
        <v>1</v>
      </c>
      <c r="F598" s="182" t="s">
        <v>1652</v>
      </c>
      <c r="G598" s="198">
        <v>200</v>
      </c>
      <c r="H598" s="180" t="s">
        <v>477</v>
      </c>
    </row>
    <row r="599" spans="1:8" x14ac:dyDescent="0.25">
      <c r="A599" s="180" t="s">
        <v>1609</v>
      </c>
      <c r="B599" s="191" t="s">
        <v>910</v>
      </c>
      <c r="C599" s="189" t="s">
        <v>1350</v>
      </c>
      <c r="D599" s="191">
        <v>1</v>
      </c>
      <c r="F599" s="182" t="s">
        <v>1653</v>
      </c>
      <c r="G599" s="198">
        <v>200</v>
      </c>
      <c r="H599" s="180" t="s">
        <v>477</v>
      </c>
    </row>
    <row r="600" spans="1:8" x14ac:dyDescent="0.25">
      <c r="A600" s="180" t="s">
        <v>1609</v>
      </c>
      <c r="B600" s="191" t="s">
        <v>910</v>
      </c>
      <c r="C600" s="189" t="s">
        <v>1350</v>
      </c>
      <c r="D600" s="191">
        <v>1</v>
      </c>
      <c r="F600" s="182" t="s">
        <v>1654</v>
      </c>
      <c r="G600" s="198">
        <v>200</v>
      </c>
      <c r="H600" s="180" t="s">
        <v>477</v>
      </c>
    </row>
    <row r="601" spans="1:8" x14ac:dyDescent="0.25">
      <c r="A601" s="180" t="s">
        <v>1609</v>
      </c>
      <c r="B601" s="191" t="s">
        <v>910</v>
      </c>
      <c r="C601" s="189" t="s">
        <v>1350</v>
      </c>
      <c r="D601" s="191">
        <v>1</v>
      </c>
      <c r="F601" s="182" t="s">
        <v>1655</v>
      </c>
      <c r="G601" s="198">
        <v>200</v>
      </c>
      <c r="H601" s="180" t="s">
        <v>477</v>
      </c>
    </row>
    <row r="602" spans="1:8" x14ac:dyDescent="0.25">
      <c r="A602" s="180" t="s">
        <v>1609</v>
      </c>
      <c r="B602" s="191" t="s">
        <v>910</v>
      </c>
      <c r="C602" s="189" t="s">
        <v>1350</v>
      </c>
      <c r="D602" s="191">
        <v>1</v>
      </c>
      <c r="F602" s="182" t="s">
        <v>1656</v>
      </c>
      <c r="G602" s="198">
        <v>200</v>
      </c>
      <c r="H602" s="180" t="s">
        <v>477</v>
      </c>
    </row>
    <row r="603" spans="1:8" x14ac:dyDescent="0.25">
      <c r="A603" s="180" t="s">
        <v>1609</v>
      </c>
      <c r="B603" s="191" t="s">
        <v>910</v>
      </c>
      <c r="C603" s="189" t="s">
        <v>1350</v>
      </c>
      <c r="D603" s="191">
        <v>1</v>
      </c>
      <c r="F603" s="182" t="s">
        <v>1657</v>
      </c>
      <c r="G603" s="198">
        <v>200</v>
      </c>
      <c r="H603" s="180" t="s">
        <v>477</v>
      </c>
    </row>
    <row r="604" spans="1:8" x14ac:dyDescent="0.25">
      <c r="A604" s="180" t="s">
        <v>1609</v>
      </c>
      <c r="B604" s="191" t="s">
        <v>910</v>
      </c>
      <c r="C604" s="189" t="s">
        <v>1350</v>
      </c>
      <c r="D604" s="191">
        <v>1</v>
      </c>
      <c r="F604" s="182" t="s">
        <v>1658</v>
      </c>
      <c r="G604" s="198">
        <v>200</v>
      </c>
      <c r="H604" s="180" t="s">
        <v>477</v>
      </c>
    </row>
    <row r="605" spans="1:8" x14ac:dyDescent="0.25">
      <c r="A605" s="180" t="s">
        <v>1609</v>
      </c>
      <c r="B605" s="191" t="s">
        <v>910</v>
      </c>
      <c r="C605" s="189" t="s">
        <v>1350</v>
      </c>
      <c r="D605" s="191">
        <v>1</v>
      </c>
      <c r="F605" s="182" t="s">
        <v>1659</v>
      </c>
      <c r="G605" s="198">
        <v>200</v>
      </c>
      <c r="H605" s="180" t="s">
        <v>477</v>
      </c>
    </row>
    <row r="606" spans="1:8" x14ac:dyDescent="0.25">
      <c r="A606" s="180" t="s">
        <v>1609</v>
      </c>
      <c r="B606" s="191" t="s">
        <v>910</v>
      </c>
      <c r="C606" s="189" t="s">
        <v>1350</v>
      </c>
      <c r="D606" s="191">
        <v>1</v>
      </c>
      <c r="F606" s="182" t="s">
        <v>1660</v>
      </c>
      <c r="G606" s="198">
        <v>200</v>
      </c>
      <c r="H606" s="180" t="s">
        <v>477</v>
      </c>
    </row>
    <row r="607" spans="1:8" x14ac:dyDescent="0.25">
      <c r="A607" s="180" t="s">
        <v>1609</v>
      </c>
      <c r="B607" s="191" t="s">
        <v>910</v>
      </c>
      <c r="C607" s="189" t="s">
        <v>1350</v>
      </c>
      <c r="D607" s="191">
        <v>1</v>
      </c>
      <c r="F607" s="182" t="s">
        <v>1661</v>
      </c>
      <c r="G607" s="198">
        <v>200</v>
      </c>
      <c r="H607" s="180" t="s">
        <v>477</v>
      </c>
    </row>
    <row r="608" spans="1:8" x14ac:dyDescent="0.25">
      <c r="A608" s="180" t="s">
        <v>1609</v>
      </c>
      <c r="B608" s="191" t="s">
        <v>910</v>
      </c>
      <c r="C608" s="189" t="s">
        <v>1350</v>
      </c>
      <c r="D608" s="191">
        <v>1</v>
      </c>
      <c r="F608" s="182" t="s">
        <v>1662</v>
      </c>
      <c r="G608" s="198">
        <v>200</v>
      </c>
      <c r="H608" s="180" t="s">
        <v>477</v>
      </c>
    </row>
    <row r="609" spans="1:8" x14ac:dyDescent="0.25">
      <c r="A609" s="180" t="s">
        <v>1609</v>
      </c>
      <c r="B609" s="191" t="s">
        <v>910</v>
      </c>
      <c r="C609" s="189" t="s">
        <v>1350</v>
      </c>
      <c r="D609" s="191">
        <v>1</v>
      </c>
      <c r="F609" s="182" t="s">
        <v>1663</v>
      </c>
      <c r="G609" s="198">
        <v>200</v>
      </c>
      <c r="H609" s="180" t="s">
        <v>477</v>
      </c>
    </row>
    <row r="610" spans="1:8" x14ac:dyDescent="0.25">
      <c r="A610" s="180" t="s">
        <v>1609</v>
      </c>
      <c r="B610" s="191" t="s">
        <v>910</v>
      </c>
      <c r="C610" s="189" t="s">
        <v>1350</v>
      </c>
      <c r="D610" s="191">
        <v>1</v>
      </c>
      <c r="F610" s="182" t="s">
        <v>1664</v>
      </c>
      <c r="G610" s="198">
        <v>200</v>
      </c>
      <c r="H610" s="180" t="s">
        <v>477</v>
      </c>
    </row>
    <row r="611" spans="1:8" x14ac:dyDescent="0.25">
      <c r="A611" s="180" t="s">
        <v>1609</v>
      </c>
      <c r="B611" s="191" t="s">
        <v>910</v>
      </c>
      <c r="C611" s="189" t="s">
        <v>1350</v>
      </c>
      <c r="D611" s="191">
        <v>1</v>
      </c>
      <c r="F611" s="182" t="s">
        <v>1665</v>
      </c>
      <c r="G611" s="198">
        <v>200</v>
      </c>
      <c r="H611" s="180" t="s">
        <v>477</v>
      </c>
    </row>
    <row r="612" spans="1:8" x14ac:dyDescent="0.25">
      <c r="A612" s="180" t="s">
        <v>1609</v>
      </c>
      <c r="B612" s="191" t="s">
        <v>910</v>
      </c>
      <c r="C612" s="189" t="s">
        <v>1350</v>
      </c>
      <c r="D612" s="191">
        <v>1</v>
      </c>
      <c r="F612" s="182" t="s">
        <v>1666</v>
      </c>
      <c r="G612" s="198">
        <v>200</v>
      </c>
      <c r="H612" s="180" t="s">
        <v>477</v>
      </c>
    </row>
    <row r="613" spans="1:8" x14ac:dyDescent="0.25">
      <c r="A613" s="180" t="s">
        <v>1609</v>
      </c>
      <c r="B613" s="191" t="s">
        <v>910</v>
      </c>
      <c r="C613" s="189" t="s">
        <v>1350</v>
      </c>
      <c r="D613" s="191">
        <v>1</v>
      </c>
      <c r="F613" s="182" t="s">
        <v>1667</v>
      </c>
      <c r="G613" s="198">
        <v>200</v>
      </c>
      <c r="H613" s="180" t="s">
        <v>477</v>
      </c>
    </row>
    <row r="614" spans="1:8" x14ac:dyDescent="0.25">
      <c r="A614" s="180" t="s">
        <v>1609</v>
      </c>
      <c r="B614" s="191" t="s">
        <v>910</v>
      </c>
      <c r="C614" s="189" t="s">
        <v>1350</v>
      </c>
      <c r="D614" s="191">
        <v>1</v>
      </c>
      <c r="F614" s="182" t="s">
        <v>1668</v>
      </c>
      <c r="G614" s="198">
        <v>200</v>
      </c>
      <c r="H614" s="180" t="s">
        <v>477</v>
      </c>
    </row>
    <row r="615" spans="1:8" x14ac:dyDescent="0.25">
      <c r="A615" s="180" t="s">
        <v>1609</v>
      </c>
      <c r="B615" s="191" t="s">
        <v>910</v>
      </c>
      <c r="C615" s="189" t="s">
        <v>1350</v>
      </c>
      <c r="D615" s="191">
        <v>1</v>
      </c>
      <c r="F615" s="182" t="s">
        <v>1669</v>
      </c>
      <c r="G615" s="198">
        <v>200</v>
      </c>
      <c r="H615" s="180" t="s">
        <v>477</v>
      </c>
    </row>
    <row r="616" spans="1:8" x14ac:dyDescent="0.25">
      <c r="A616" s="180" t="s">
        <v>1609</v>
      </c>
      <c r="B616" s="191" t="s">
        <v>910</v>
      </c>
      <c r="C616" s="189" t="s">
        <v>1350</v>
      </c>
      <c r="D616" s="191">
        <v>1</v>
      </c>
      <c r="F616" s="182" t="s">
        <v>1670</v>
      </c>
      <c r="G616" s="198">
        <v>200</v>
      </c>
      <c r="H616" s="180" t="s">
        <v>477</v>
      </c>
    </row>
    <row r="617" spans="1:8" x14ac:dyDescent="0.25">
      <c r="A617" s="180" t="s">
        <v>1609</v>
      </c>
      <c r="B617" s="191" t="s">
        <v>910</v>
      </c>
      <c r="C617" s="189" t="s">
        <v>1350</v>
      </c>
      <c r="D617" s="191">
        <v>1</v>
      </c>
      <c r="F617" s="182" t="s">
        <v>1671</v>
      </c>
      <c r="G617" s="198">
        <v>200</v>
      </c>
      <c r="H617" s="180" t="s">
        <v>477</v>
      </c>
    </row>
    <row r="618" spans="1:8" x14ac:dyDescent="0.25">
      <c r="A618" s="180" t="s">
        <v>1609</v>
      </c>
      <c r="B618" s="191" t="s">
        <v>910</v>
      </c>
      <c r="C618" s="189" t="s">
        <v>1350</v>
      </c>
      <c r="D618" s="191">
        <v>1</v>
      </c>
      <c r="F618" s="182" t="s">
        <v>1672</v>
      </c>
      <c r="G618" s="198">
        <v>200</v>
      </c>
      <c r="H618" s="180" t="s">
        <v>477</v>
      </c>
    </row>
    <row r="619" spans="1:8" x14ac:dyDescent="0.25">
      <c r="A619" s="180" t="s">
        <v>1609</v>
      </c>
      <c r="B619" s="191" t="s">
        <v>910</v>
      </c>
      <c r="C619" s="189" t="s">
        <v>1350</v>
      </c>
      <c r="D619" s="191">
        <v>1</v>
      </c>
      <c r="F619" s="182" t="s">
        <v>1673</v>
      </c>
      <c r="G619" s="198">
        <v>200</v>
      </c>
      <c r="H619" s="180" t="s">
        <v>477</v>
      </c>
    </row>
    <row r="620" spans="1:8" x14ac:dyDescent="0.25">
      <c r="A620" s="180" t="s">
        <v>1609</v>
      </c>
      <c r="B620" s="191" t="s">
        <v>910</v>
      </c>
      <c r="C620" s="189" t="s">
        <v>1350</v>
      </c>
      <c r="D620" s="191">
        <v>1</v>
      </c>
      <c r="F620" s="182" t="s">
        <v>1674</v>
      </c>
      <c r="G620" s="198">
        <v>200</v>
      </c>
      <c r="H620" s="180" t="s">
        <v>477</v>
      </c>
    </row>
    <row r="621" spans="1:8" x14ac:dyDescent="0.25">
      <c r="A621" s="180" t="s">
        <v>1609</v>
      </c>
      <c r="B621" s="191" t="s">
        <v>910</v>
      </c>
      <c r="C621" s="189" t="s">
        <v>1350</v>
      </c>
      <c r="D621" s="191">
        <v>1</v>
      </c>
      <c r="F621" s="182" t="s">
        <v>1675</v>
      </c>
      <c r="G621" s="198">
        <v>200</v>
      </c>
      <c r="H621" s="180" t="s">
        <v>477</v>
      </c>
    </row>
    <row r="622" spans="1:8" x14ac:dyDescent="0.25">
      <c r="A622" s="180" t="s">
        <v>1609</v>
      </c>
      <c r="B622" s="191" t="s">
        <v>910</v>
      </c>
      <c r="C622" s="189" t="s">
        <v>1350</v>
      </c>
      <c r="D622" s="191">
        <v>1</v>
      </c>
      <c r="F622" s="182" t="s">
        <v>1676</v>
      </c>
      <c r="G622" s="198">
        <v>200</v>
      </c>
      <c r="H622" s="180" t="s">
        <v>477</v>
      </c>
    </row>
    <row r="623" spans="1:8" x14ac:dyDescent="0.25">
      <c r="A623" s="180" t="s">
        <v>1609</v>
      </c>
      <c r="B623" s="191" t="s">
        <v>910</v>
      </c>
      <c r="C623" s="189" t="s">
        <v>1350</v>
      </c>
      <c r="D623" s="191">
        <v>1</v>
      </c>
      <c r="F623" s="182" t="s">
        <v>1677</v>
      </c>
      <c r="G623" s="198">
        <v>200</v>
      </c>
      <c r="H623" s="180" t="s">
        <v>477</v>
      </c>
    </row>
    <row r="624" spans="1:8" x14ac:dyDescent="0.25">
      <c r="A624" s="180" t="s">
        <v>1609</v>
      </c>
      <c r="B624" s="191" t="s">
        <v>910</v>
      </c>
      <c r="C624" s="189" t="s">
        <v>1350</v>
      </c>
      <c r="D624" s="191">
        <v>1</v>
      </c>
      <c r="F624" s="182" t="s">
        <v>1678</v>
      </c>
      <c r="G624" s="198">
        <v>200</v>
      </c>
      <c r="H624" s="180" t="s">
        <v>477</v>
      </c>
    </row>
    <row r="625" spans="1:8" x14ac:dyDescent="0.25">
      <c r="A625" s="180" t="s">
        <v>1609</v>
      </c>
      <c r="B625" s="191" t="s">
        <v>910</v>
      </c>
      <c r="C625" s="189" t="s">
        <v>1350</v>
      </c>
      <c r="D625" s="191">
        <v>1</v>
      </c>
      <c r="F625" s="182" t="s">
        <v>1679</v>
      </c>
      <c r="G625" s="198">
        <v>200</v>
      </c>
      <c r="H625" s="180" t="s">
        <v>477</v>
      </c>
    </row>
    <row r="626" spans="1:8" x14ac:dyDescent="0.25">
      <c r="A626" s="180" t="s">
        <v>1609</v>
      </c>
      <c r="B626" s="191" t="s">
        <v>910</v>
      </c>
      <c r="C626" s="189" t="s">
        <v>1350</v>
      </c>
      <c r="D626" s="191">
        <v>1</v>
      </c>
      <c r="F626" s="182" t="s">
        <v>1680</v>
      </c>
      <c r="G626" s="198">
        <v>200</v>
      </c>
      <c r="H626" s="180" t="s">
        <v>477</v>
      </c>
    </row>
    <row r="627" spans="1:8" x14ac:dyDescent="0.25">
      <c r="A627" s="180" t="s">
        <v>1609</v>
      </c>
      <c r="B627" s="191" t="s">
        <v>910</v>
      </c>
      <c r="C627" s="189" t="s">
        <v>1350</v>
      </c>
      <c r="D627" s="191">
        <v>1</v>
      </c>
      <c r="F627" s="182" t="s">
        <v>1681</v>
      </c>
      <c r="G627" s="198">
        <v>200</v>
      </c>
      <c r="H627" s="180" t="s">
        <v>477</v>
      </c>
    </row>
    <row r="628" spans="1:8" x14ac:dyDescent="0.25">
      <c r="A628" s="180" t="s">
        <v>1609</v>
      </c>
      <c r="B628" s="191" t="s">
        <v>910</v>
      </c>
      <c r="C628" s="189" t="s">
        <v>1350</v>
      </c>
      <c r="D628" s="191">
        <v>1</v>
      </c>
      <c r="F628" s="182" t="s">
        <v>1682</v>
      </c>
      <c r="G628" s="198">
        <v>200</v>
      </c>
      <c r="H628" s="180" t="s">
        <v>477</v>
      </c>
    </row>
    <row r="629" spans="1:8" x14ac:dyDescent="0.25">
      <c r="A629" s="180" t="s">
        <v>1609</v>
      </c>
      <c r="B629" s="191" t="s">
        <v>910</v>
      </c>
      <c r="C629" s="189" t="s">
        <v>1350</v>
      </c>
      <c r="D629" s="191">
        <v>1</v>
      </c>
      <c r="F629" s="182" t="s">
        <v>1683</v>
      </c>
      <c r="G629" s="198">
        <v>200</v>
      </c>
      <c r="H629" s="180" t="s">
        <v>477</v>
      </c>
    </row>
    <row r="630" spans="1:8" x14ac:dyDescent="0.25">
      <c r="A630" s="180" t="s">
        <v>1609</v>
      </c>
      <c r="B630" s="191" t="s">
        <v>910</v>
      </c>
      <c r="C630" s="189" t="s">
        <v>1350</v>
      </c>
      <c r="D630" s="191">
        <v>1</v>
      </c>
      <c r="F630" s="182" t="s">
        <v>1684</v>
      </c>
      <c r="G630" s="198">
        <v>200</v>
      </c>
      <c r="H630" s="180" t="s">
        <v>477</v>
      </c>
    </row>
    <row r="631" spans="1:8" x14ac:dyDescent="0.25">
      <c r="A631" s="180" t="s">
        <v>1609</v>
      </c>
      <c r="B631" s="191" t="s">
        <v>910</v>
      </c>
      <c r="C631" s="189" t="s">
        <v>1350</v>
      </c>
      <c r="D631" s="191">
        <v>1</v>
      </c>
      <c r="F631" s="182" t="s">
        <v>1685</v>
      </c>
      <c r="G631" s="198">
        <v>200</v>
      </c>
      <c r="H631" s="180" t="s">
        <v>477</v>
      </c>
    </row>
    <row r="632" spans="1:8" x14ac:dyDescent="0.25">
      <c r="A632" s="180" t="s">
        <v>1609</v>
      </c>
      <c r="B632" s="191" t="s">
        <v>910</v>
      </c>
      <c r="C632" s="189" t="s">
        <v>1350</v>
      </c>
      <c r="D632" s="191">
        <v>1</v>
      </c>
      <c r="F632" s="182" t="s">
        <v>1686</v>
      </c>
      <c r="G632" s="198">
        <v>200</v>
      </c>
      <c r="H632" s="180" t="s">
        <v>477</v>
      </c>
    </row>
    <row r="633" spans="1:8" x14ac:dyDescent="0.25">
      <c r="A633" s="180" t="s">
        <v>1609</v>
      </c>
      <c r="B633" s="191" t="s">
        <v>910</v>
      </c>
      <c r="C633" s="189" t="s">
        <v>1350</v>
      </c>
      <c r="D633" s="191">
        <v>1</v>
      </c>
      <c r="F633" s="182" t="s">
        <v>1687</v>
      </c>
      <c r="G633" s="198">
        <v>200</v>
      </c>
      <c r="H633" s="180" t="s">
        <v>477</v>
      </c>
    </row>
    <row r="634" spans="1:8" x14ac:dyDescent="0.25">
      <c r="A634" s="180" t="s">
        <v>1609</v>
      </c>
      <c r="B634" s="191" t="s">
        <v>910</v>
      </c>
      <c r="C634" s="189" t="s">
        <v>1350</v>
      </c>
      <c r="D634" s="191">
        <v>1</v>
      </c>
      <c r="F634" s="182" t="s">
        <v>1688</v>
      </c>
      <c r="G634" s="198">
        <v>200</v>
      </c>
      <c r="H634" s="180" t="s">
        <v>477</v>
      </c>
    </row>
    <row r="635" spans="1:8" x14ac:dyDescent="0.25">
      <c r="A635" s="180" t="s">
        <v>1609</v>
      </c>
      <c r="B635" s="191" t="s">
        <v>910</v>
      </c>
      <c r="C635" s="189" t="s">
        <v>1350</v>
      </c>
      <c r="D635" s="191">
        <v>1</v>
      </c>
      <c r="F635" s="182" t="s">
        <v>1689</v>
      </c>
      <c r="G635" s="198">
        <v>200</v>
      </c>
      <c r="H635" s="180" t="s">
        <v>477</v>
      </c>
    </row>
    <row r="636" spans="1:8" x14ac:dyDescent="0.25">
      <c r="A636" s="180" t="s">
        <v>1609</v>
      </c>
      <c r="B636" s="191" t="s">
        <v>910</v>
      </c>
      <c r="C636" s="189" t="s">
        <v>1350</v>
      </c>
      <c r="D636" s="191">
        <v>1</v>
      </c>
      <c r="F636" s="182" t="s">
        <v>1690</v>
      </c>
      <c r="G636" s="198">
        <v>200</v>
      </c>
      <c r="H636" s="180" t="s">
        <v>477</v>
      </c>
    </row>
    <row r="637" spans="1:8" x14ac:dyDescent="0.25">
      <c r="A637" s="180" t="s">
        <v>1609</v>
      </c>
      <c r="B637" s="191" t="s">
        <v>910</v>
      </c>
      <c r="C637" s="189" t="s">
        <v>1350</v>
      </c>
      <c r="D637" s="191">
        <v>1</v>
      </c>
      <c r="F637" s="182" t="s">
        <v>1691</v>
      </c>
      <c r="G637" s="198">
        <v>200</v>
      </c>
      <c r="H637" s="180" t="s">
        <v>477</v>
      </c>
    </row>
    <row r="638" spans="1:8" x14ac:dyDescent="0.25">
      <c r="A638" s="180" t="s">
        <v>1609</v>
      </c>
      <c r="B638" s="191" t="s">
        <v>910</v>
      </c>
      <c r="C638" s="189" t="s">
        <v>1350</v>
      </c>
      <c r="D638" s="191">
        <v>1</v>
      </c>
      <c r="F638" s="182" t="s">
        <v>1692</v>
      </c>
      <c r="G638" s="198">
        <v>200</v>
      </c>
      <c r="H638" s="180" t="s">
        <v>477</v>
      </c>
    </row>
    <row r="639" spans="1:8" x14ac:dyDescent="0.25">
      <c r="A639" s="180" t="s">
        <v>1609</v>
      </c>
      <c r="B639" s="191" t="s">
        <v>910</v>
      </c>
      <c r="C639" s="189" t="s">
        <v>1350</v>
      </c>
      <c r="D639" s="191">
        <v>1</v>
      </c>
      <c r="F639" s="182" t="s">
        <v>1693</v>
      </c>
      <c r="G639" s="198">
        <v>200</v>
      </c>
      <c r="H639" s="180" t="s">
        <v>477</v>
      </c>
    </row>
    <row r="640" spans="1:8" x14ac:dyDescent="0.25">
      <c r="A640" s="180" t="s">
        <v>1609</v>
      </c>
      <c r="B640" s="191" t="s">
        <v>910</v>
      </c>
      <c r="C640" s="189" t="s">
        <v>1350</v>
      </c>
      <c r="D640" s="191">
        <v>1</v>
      </c>
      <c r="F640" s="182" t="s">
        <v>1694</v>
      </c>
      <c r="G640" s="198">
        <v>200</v>
      </c>
      <c r="H640" s="180" t="s">
        <v>477</v>
      </c>
    </row>
    <row r="641" spans="1:8" x14ac:dyDescent="0.25">
      <c r="A641" s="180" t="s">
        <v>1609</v>
      </c>
      <c r="B641" s="191" t="s">
        <v>910</v>
      </c>
      <c r="C641" s="189" t="s">
        <v>1350</v>
      </c>
      <c r="D641" s="191">
        <v>1</v>
      </c>
      <c r="F641" s="182" t="s">
        <v>1695</v>
      </c>
      <c r="G641" s="198">
        <v>200</v>
      </c>
      <c r="H641" s="180" t="s">
        <v>477</v>
      </c>
    </row>
    <row r="642" spans="1:8" x14ac:dyDescent="0.25">
      <c r="A642" s="180" t="s">
        <v>1609</v>
      </c>
      <c r="B642" s="191" t="s">
        <v>910</v>
      </c>
      <c r="C642" s="189" t="s">
        <v>1350</v>
      </c>
      <c r="D642" s="191">
        <v>1</v>
      </c>
      <c r="F642" s="182" t="s">
        <v>1696</v>
      </c>
      <c r="G642" s="198">
        <v>200</v>
      </c>
      <c r="H642" s="180" t="s">
        <v>477</v>
      </c>
    </row>
    <row r="643" spans="1:8" x14ac:dyDescent="0.25">
      <c r="A643" s="180" t="s">
        <v>1609</v>
      </c>
      <c r="B643" s="191" t="s">
        <v>910</v>
      </c>
      <c r="C643" s="189" t="s">
        <v>1350</v>
      </c>
      <c r="D643" s="191">
        <v>1</v>
      </c>
      <c r="F643" s="182" t="s">
        <v>1697</v>
      </c>
      <c r="G643" s="198">
        <v>200</v>
      </c>
      <c r="H643" s="180" t="s">
        <v>477</v>
      </c>
    </row>
    <row r="644" spans="1:8" x14ac:dyDescent="0.25">
      <c r="A644" s="180" t="s">
        <v>1609</v>
      </c>
      <c r="B644" s="191" t="s">
        <v>910</v>
      </c>
      <c r="C644" s="189" t="s">
        <v>1350</v>
      </c>
      <c r="D644" s="191">
        <v>1</v>
      </c>
      <c r="F644" s="182" t="s">
        <v>1698</v>
      </c>
      <c r="G644" s="198">
        <v>200</v>
      </c>
      <c r="H644" s="180" t="s">
        <v>477</v>
      </c>
    </row>
    <row r="645" spans="1:8" x14ac:dyDescent="0.25">
      <c r="A645" s="180" t="s">
        <v>1609</v>
      </c>
      <c r="B645" s="191" t="s">
        <v>910</v>
      </c>
      <c r="C645" s="189" t="s">
        <v>1350</v>
      </c>
      <c r="D645" s="191">
        <v>1</v>
      </c>
      <c r="F645" s="182" t="s">
        <v>1699</v>
      </c>
      <c r="G645" s="198">
        <v>200</v>
      </c>
      <c r="H645" s="180" t="s">
        <v>477</v>
      </c>
    </row>
    <row r="646" spans="1:8" x14ac:dyDescent="0.25">
      <c r="A646" s="180" t="s">
        <v>1609</v>
      </c>
      <c r="B646" s="191" t="s">
        <v>910</v>
      </c>
      <c r="C646" s="189" t="s">
        <v>1350</v>
      </c>
      <c r="D646" s="191">
        <v>1</v>
      </c>
      <c r="F646" s="182" t="s">
        <v>1700</v>
      </c>
      <c r="G646" s="198">
        <v>200</v>
      </c>
      <c r="H646" s="180" t="s">
        <v>477</v>
      </c>
    </row>
    <row r="647" spans="1:8" x14ac:dyDescent="0.25">
      <c r="A647" s="180" t="s">
        <v>1609</v>
      </c>
      <c r="B647" s="191" t="s">
        <v>910</v>
      </c>
      <c r="C647" s="189" t="s">
        <v>1350</v>
      </c>
      <c r="D647" s="191">
        <v>1</v>
      </c>
      <c r="F647" s="182" t="s">
        <v>1701</v>
      </c>
      <c r="G647" s="198">
        <v>200</v>
      </c>
      <c r="H647" s="180" t="s">
        <v>477</v>
      </c>
    </row>
    <row r="648" spans="1:8" x14ac:dyDescent="0.25">
      <c r="A648" s="180" t="s">
        <v>1609</v>
      </c>
      <c r="B648" s="191" t="s">
        <v>910</v>
      </c>
      <c r="C648" s="189" t="s">
        <v>1350</v>
      </c>
      <c r="D648" s="191">
        <v>1</v>
      </c>
      <c r="F648" s="182" t="s">
        <v>1702</v>
      </c>
      <c r="G648" s="198">
        <v>200</v>
      </c>
      <c r="H648" s="180" t="s">
        <v>477</v>
      </c>
    </row>
    <row r="649" spans="1:8" x14ac:dyDescent="0.25">
      <c r="A649" s="180" t="s">
        <v>1609</v>
      </c>
      <c r="B649" s="191" t="s">
        <v>910</v>
      </c>
      <c r="C649" s="189" t="s">
        <v>1350</v>
      </c>
      <c r="D649" s="191">
        <v>1</v>
      </c>
      <c r="F649" s="182" t="s">
        <v>1703</v>
      </c>
      <c r="G649" s="198">
        <v>200</v>
      </c>
      <c r="H649" s="180" t="s">
        <v>477</v>
      </c>
    </row>
    <row r="650" spans="1:8" x14ac:dyDescent="0.25">
      <c r="A650" s="180" t="s">
        <v>1609</v>
      </c>
      <c r="B650" s="191" t="s">
        <v>910</v>
      </c>
      <c r="C650" s="189" t="s">
        <v>1350</v>
      </c>
      <c r="D650" s="191">
        <v>1</v>
      </c>
      <c r="F650" s="182" t="s">
        <v>1704</v>
      </c>
      <c r="G650" s="198">
        <v>200</v>
      </c>
      <c r="H650" s="180" t="s">
        <v>477</v>
      </c>
    </row>
    <row r="651" spans="1:8" x14ac:dyDescent="0.25">
      <c r="A651" s="180" t="s">
        <v>1609</v>
      </c>
      <c r="B651" s="191" t="s">
        <v>910</v>
      </c>
      <c r="C651" s="189" t="s">
        <v>1350</v>
      </c>
      <c r="D651" s="191">
        <v>1</v>
      </c>
      <c r="F651" s="182" t="s">
        <v>1705</v>
      </c>
      <c r="G651" s="198">
        <v>200</v>
      </c>
      <c r="H651" s="180" t="s">
        <v>477</v>
      </c>
    </row>
    <row r="652" spans="1:8" x14ac:dyDescent="0.25">
      <c r="A652" s="180" t="s">
        <v>1609</v>
      </c>
      <c r="B652" s="191" t="s">
        <v>910</v>
      </c>
      <c r="C652" s="189" t="s">
        <v>1350</v>
      </c>
      <c r="D652" s="191">
        <v>1</v>
      </c>
      <c r="F652" s="182" t="s">
        <v>1706</v>
      </c>
      <c r="G652" s="198">
        <v>200</v>
      </c>
      <c r="H652" s="180" t="s">
        <v>477</v>
      </c>
    </row>
    <row r="653" spans="1:8" x14ac:dyDescent="0.25">
      <c r="A653" s="180" t="s">
        <v>1609</v>
      </c>
      <c r="B653" s="191" t="s">
        <v>910</v>
      </c>
      <c r="C653" s="189" t="s">
        <v>1350</v>
      </c>
      <c r="D653" s="191">
        <v>1</v>
      </c>
      <c r="F653" s="182" t="s">
        <v>1707</v>
      </c>
      <c r="G653" s="198">
        <v>200</v>
      </c>
      <c r="H653" s="180" t="s">
        <v>477</v>
      </c>
    </row>
    <row r="654" spans="1:8" x14ac:dyDescent="0.25">
      <c r="A654" s="180" t="s">
        <v>1609</v>
      </c>
      <c r="B654" s="191" t="s">
        <v>910</v>
      </c>
      <c r="C654" s="189" t="s">
        <v>1350</v>
      </c>
      <c r="D654" s="191">
        <v>1</v>
      </c>
      <c r="F654" s="182" t="s">
        <v>1708</v>
      </c>
      <c r="G654" s="198">
        <v>200</v>
      </c>
      <c r="H654" s="180" t="s">
        <v>477</v>
      </c>
    </row>
    <row r="655" spans="1:8" x14ac:dyDescent="0.25">
      <c r="A655" s="180" t="s">
        <v>1609</v>
      </c>
      <c r="B655" s="191" t="s">
        <v>910</v>
      </c>
      <c r="C655" s="189" t="s">
        <v>1350</v>
      </c>
      <c r="D655" s="191">
        <v>1</v>
      </c>
      <c r="F655" s="182" t="s">
        <v>1709</v>
      </c>
      <c r="G655" s="198">
        <v>200</v>
      </c>
      <c r="H655" s="180" t="s">
        <v>477</v>
      </c>
    </row>
    <row r="656" spans="1:8" x14ac:dyDescent="0.25">
      <c r="A656" s="180" t="s">
        <v>1609</v>
      </c>
      <c r="B656" s="191" t="s">
        <v>910</v>
      </c>
      <c r="C656" s="189" t="s">
        <v>1350</v>
      </c>
      <c r="D656" s="191">
        <v>1</v>
      </c>
      <c r="F656" s="182" t="s">
        <v>1710</v>
      </c>
      <c r="G656" s="198">
        <v>200</v>
      </c>
      <c r="H656" s="180" t="s">
        <v>477</v>
      </c>
    </row>
    <row r="657" spans="1:8" x14ac:dyDescent="0.25">
      <c r="A657" s="180" t="s">
        <v>1609</v>
      </c>
      <c r="B657" s="191" t="s">
        <v>910</v>
      </c>
      <c r="C657" s="189" t="s">
        <v>1350</v>
      </c>
      <c r="D657" s="191">
        <v>1</v>
      </c>
      <c r="F657" s="182" t="s">
        <v>1711</v>
      </c>
      <c r="G657" s="198">
        <v>200</v>
      </c>
      <c r="H657" s="180" t="s">
        <v>477</v>
      </c>
    </row>
    <row r="658" spans="1:8" x14ac:dyDescent="0.25">
      <c r="A658" s="180" t="s">
        <v>1609</v>
      </c>
      <c r="B658" s="191" t="s">
        <v>910</v>
      </c>
      <c r="C658" s="189" t="s">
        <v>1350</v>
      </c>
      <c r="D658" s="191">
        <v>1</v>
      </c>
      <c r="F658" s="182" t="s">
        <v>1712</v>
      </c>
      <c r="G658" s="198">
        <v>200</v>
      </c>
      <c r="H658" s="180" t="s">
        <v>477</v>
      </c>
    </row>
    <row r="659" spans="1:8" x14ac:dyDescent="0.25">
      <c r="A659" s="180" t="s">
        <v>1609</v>
      </c>
      <c r="B659" s="191" t="s">
        <v>910</v>
      </c>
      <c r="C659" s="189" t="s">
        <v>1350</v>
      </c>
      <c r="D659" s="191">
        <v>1</v>
      </c>
      <c r="F659" s="182" t="s">
        <v>1713</v>
      </c>
      <c r="G659" s="198">
        <v>200</v>
      </c>
      <c r="H659" s="180" t="s">
        <v>477</v>
      </c>
    </row>
    <row r="660" spans="1:8" x14ac:dyDescent="0.25">
      <c r="A660" s="180" t="s">
        <v>1609</v>
      </c>
      <c r="B660" s="191" t="s">
        <v>910</v>
      </c>
      <c r="C660" s="189" t="s">
        <v>1350</v>
      </c>
      <c r="D660" s="191">
        <v>1</v>
      </c>
      <c r="F660" s="182" t="s">
        <v>1714</v>
      </c>
      <c r="G660" s="198">
        <v>200</v>
      </c>
      <c r="H660" s="180" t="s">
        <v>477</v>
      </c>
    </row>
    <row r="661" spans="1:8" x14ac:dyDescent="0.25">
      <c r="A661" s="180" t="s">
        <v>1609</v>
      </c>
      <c r="B661" s="191" t="s">
        <v>910</v>
      </c>
      <c r="C661" s="189" t="s">
        <v>1350</v>
      </c>
      <c r="D661" s="191">
        <v>1</v>
      </c>
      <c r="F661" s="182" t="s">
        <v>1715</v>
      </c>
      <c r="G661" s="198">
        <v>200</v>
      </c>
      <c r="H661" s="180" t="s">
        <v>477</v>
      </c>
    </row>
    <row r="662" spans="1:8" x14ac:dyDescent="0.25">
      <c r="A662" s="180" t="s">
        <v>1609</v>
      </c>
      <c r="B662" s="191" t="s">
        <v>910</v>
      </c>
      <c r="C662" s="189" t="s">
        <v>1350</v>
      </c>
      <c r="D662" s="191">
        <v>1</v>
      </c>
      <c r="F662" s="182" t="s">
        <v>1716</v>
      </c>
      <c r="G662" s="198">
        <v>200</v>
      </c>
      <c r="H662" s="180" t="s">
        <v>477</v>
      </c>
    </row>
    <row r="663" spans="1:8" x14ac:dyDescent="0.25">
      <c r="A663" s="180" t="s">
        <v>1609</v>
      </c>
      <c r="B663" s="191" t="s">
        <v>910</v>
      </c>
      <c r="C663" s="189" t="s">
        <v>1350</v>
      </c>
      <c r="D663" s="191">
        <v>1</v>
      </c>
      <c r="F663" s="182" t="s">
        <v>1717</v>
      </c>
      <c r="G663" s="198">
        <v>200</v>
      </c>
      <c r="H663" s="180" t="s">
        <v>477</v>
      </c>
    </row>
    <row r="664" spans="1:8" x14ac:dyDescent="0.25">
      <c r="A664" s="180" t="s">
        <v>1609</v>
      </c>
      <c r="B664" s="191" t="s">
        <v>910</v>
      </c>
      <c r="C664" s="189" t="s">
        <v>1350</v>
      </c>
      <c r="D664" s="191">
        <v>1</v>
      </c>
      <c r="F664" s="182" t="s">
        <v>1718</v>
      </c>
      <c r="G664" s="198">
        <v>200</v>
      </c>
      <c r="H664" s="180" t="s">
        <v>477</v>
      </c>
    </row>
    <row r="665" spans="1:8" x14ac:dyDescent="0.25">
      <c r="A665" s="180" t="s">
        <v>1609</v>
      </c>
      <c r="B665" s="191" t="s">
        <v>910</v>
      </c>
      <c r="C665" s="189" t="s">
        <v>1350</v>
      </c>
      <c r="D665" s="191">
        <v>1</v>
      </c>
      <c r="F665" s="182" t="s">
        <v>1719</v>
      </c>
      <c r="G665" s="198">
        <v>200</v>
      </c>
      <c r="H665" s="180" t="s">
        <v>477</v>
      </c>
    </row>
    <row r="666" spans="1:8" x14ac:dyDescent="0.25">
      <c r="A666" s="180" t="s">
        <v>1609</v>
      </c>
      <c r="B666" s="191" t="s">
        <v>910</v>
      </c>
      <c r="C666" s="189" t="s">
        <v>1350</v>
      </c>
      <c r="D666" s="191">
        <v>1</v>
      </c>
      <c r="F666" s="182" t="s">
        <v>1720</v>
      </c>
      <c r="G666" s="198">
        <v>200</v>
      </c>
      <c r="H666" s="180" t="s">
        <v>477</v>
      </c>
    </row>
    <row r="667" spans="1:8" x14ac:dyDescent="0.25">
      <c r="A667" s="180" t="s">
        <v>1609</v>
      </c>
      <c r="B667" s="191" t="s">
        <v>910</v>
      </c>
      <c r="C667" s="189" t="s">
        <v>1350</v>
      </c>
      <c r="D667" s="191">
        <v>1</v>
      </c>
      <c r="F667" s="182" t="s">
        <v>1721</v>
      </c>
      <c r="G667" s="198">
        <v>200</v>
      </c>
      <c r="H667" s="180" t="s">
        <v>477</v>
      </c>
    </row>
    <row r="668" spans="1:8" x14ac:dyDescent="0.25">
      <c r="A668" s="180" t="s">
        <v>1609</v>
      </c>
      <c r="B668" s="191" t="s">
        <v>910</v>
      </c>
      <c r="C668" s="189" t="s">
        <v>1350</v>
      </c>
      <c r="D668" s="191">
        <v>1</v>
      </c>
      <c r="F668" s="182" t="s">
        <v>1722</v>
      </c>
      <c r="G668" s="198">
        <v>200</v>
      </c>
      <c r="H668" s="180" t="s">
        <v>477</v>
      </c>
    </row>
    <row r="669" spans="1:8" x14ac:dyDescent="0.25">
      <c r="A669" s="180" t="s">
        <v>1609</v>
      </c>
      <c r="B669" s="191" t="s">
        <v>910</v>
      </c>
      <c r="C669" s="189" t="s">
        <v>1350</v>
      </c>
      <c r="D669" s="191">
        <v>1</v>
      </c>
      <c r="F669" s="182" t="s">
        <v>1723</v>
      </c>
      <c r="G669" s="198">
        <v>200</v>
      </c>
      <c r="H669" s="180" t="s">
        <v>477</v>
      </c>
    </row>
    <row r="670" spans="1:8" x14ac:dyDescent="0.25">
      <c r="A670" s="180" t="s">
        <v>1609</v>
      </c>
      <c r="B670" s="191" t="s">
        <v>910</v>
      </c>
      <c r="C670" s="189" t="s">
        <v>1350</v>
      </c>
      <c r="D670" s="191">
        <v>1</v>
      </c>
      <c r="F670" s="182" t="s">
        <v>1724</v>
      </c>
      <c r="G670" s="198">
        <v>200</v>
      </c>
      <c r="H670" s="180" t="s">
        <v>477</v>
      </c>
    </row>
    <row r="671" spans="1:8" x14ac:dyDescent="0.25">
      <c r="A671" s="180" t="s">
        <v>1609</v>
      </c>
      <c r="B671" s="191" t="s">
        <v>910</v>
      </c>
      <c r="C671" s="189" t="s">
        <v>1350</v>
      </c>
      <c r="D671" s="191">
        <v>1</v>
      </c>
      <c r="F671" s="182" t="s">
        <v>1725</v>
      </c>
      <c r="G671" s="198">
        <v>200</v>
      </c>
      <c r="H671" s="180" t="s">
        <v>477</v>
      </c>
    </row>
    <row r="672" spans="1:8" x14ac:dyDescent="0.25">
      <c r="A672" s="180" t="s">
        <v>1609</v>
      </c>
      <c r="B672" s="191" t="s">
        <v>910</v>
      </c>
      <c r="C672" s="189" t="s">
        <v>1350</v>
      </c>
      <c r="D672" s="191">
        <v>1</v>
      </c>
      <c r="F672" s="182" t="s">
        <v>1726</v>
      </c>
      <c r="G672" s="198">
        <v>200</v>
      </c>
      <c r="H672" s="180" t="s">
        <v>477</v>
      </c>
    </row>
    <row r="673" spans="1:8" x14ac:dyDescent="0.25">
      <c r="A673" s="180" t="s">
        <v>1609</v>
      </c>
      <c r="B673" s="191" t="s">
        <v>910</v>
      </c>
      <c r="C673" s="189" t="s">
        <v>1350</v>
      </c>
      <c r="D673" s="191">
        <v>1</v>
      </c>
      <c r="F673" s="182" t="s">
        <v>1727</v>
      </c>
      <c r="G673" s="198">
        <v>200</v>
      </c>
      <c r="H673" s="180" t="s">
        <v>477</v>
      </c>
    </row>
    <row r="674" spans="1:8" x14ac:dyDescent="0.25">
      <c r="A674" s="180" t="s">
        <v>1609</v>
      </c>
      <c r="B674" s="191" t="s">
        <v>910</v>
      </c>
      <c r="C674" s="189" t="s">
        <v>1350</v>
      </c>
      <c r="D674" s="191">
        <v>1</v>
      </c>
      <c r="F674" s="182" t="s">
        <v>1728</v>
      </c>
      <c r="G674" s="198">
        <v>200</v>
      </c>
      <c r="H674" s="180" t="s">
        <v>477</v>
      </c>
    </row>
    <row r="675" spans="1:8" x14ac:dyDescent="0.25">
      <c r="A675" s="180" t="s">
        <v>1609</v>
      </c>
      <c r="B675" s="191" t="s">
        <v>910</v>
      </c>
      <c r="C675" s="189" t="s">
        <v>1350</v>
      </c>
      <c r="D675" s="191">
        <v>1</v>
      </c>
      <c r="F675" s="182" t="s">
        <v>1729</v>
      </c>
      <c r="G675" s="198">
        <v>200</v>
      </c>
      <c r="H675" s="180" t="s">
        <v>477</v>
      </c>
    </row>
    <row r="676" spans="1:8" x14ac:dyDescent="0.25">
      <c r="A676" s="180" t="s">
        <v>1609</v>
      </c>
      <c r="B676" s="191" t="s">
        <v>910</v>
      </c>
      <c r="C676" s="189" t="s">
        <v>1350</v>
      </c>
      <c r="D676" s="191">
        <v>1</v>
      </c>
      <c r="F676" s="182" t="s">
        <v>1730</v>
      </c>
      <c r="G676" s="198">
        <v>200</v>
      </c>
      <c r="H676" s="180" t="s">
        <v>477</v>
      </c>
    </row>
    <row r="677" spans="1:8" x14ac:dyDescent="0.25">
      <c r="A677" s="180" t="s">
        <v>1609</v>
      </c>
      <c r="B677" s="191" t="s">
        <v>910</v>
      </c>
      <c r="C677" s="189" t="s">
        <v>1350</v>
      </c>
      <c r="D677" s="191">
        <v>1</v>
      </c>
      <c r="F677" s="182" t="s">
        <v>1731</v>
      </c>
      <c r="G677" s="198">
        <v>200</v>
      </c>
      <c r="H677" s="180" t="s">
        <v>477</v>
      </c>
    </row>
    <row r="678" spans="1:8" x14ac:dyDescent="0.25">
      <c r="A678" s="180" t="s">
        <v>1609</v>
      </c>
      <c r="B678" s="191" t="s">
        <v>910</v>
      </c>
      <c r="C678" s="189" t="s">
        <v>1350</v>
      </c>
      <c r="D678" s="191">
        <v>1</v>
      </c>
      <c r="F678" s="182" t="s">
        <v>1732</v>
      </c>
      <c r="G678" s="198">
        <v>200</v>
      </c>
      <c r="H678" s="180" t="s">
        <v>477</v>
      </c>
    </row>
    <row r="679" spans="1:8" x14ac:dyDescent="0.25">
      <c r="A679" s="180" t="s">
        <v>1609</v>
      </c>
      <c r="B679" s="191" t="s">
        <v>910</v>
      </c>
      <c r="C679" s="189" t="s">
        <v>1350</v>
      </c>
      <c r="D679" s="191">
        <v>1</v>
      </c>
      <c r="F679" s="182" t="s">
        <v>1733</v>
      </c>
      <c r="G679" s="198">
        <v>200</v>
      </c>
      <c r="H679" s="180" t="s">
        <v>477</v>
      </c>
    </row>
    <row r="680" spans="1:8" x14ac:dyDescent="0.25">
      <c r="A680" s="180" t="s">
        <v>1609</v>
      </c>
      <c r="B680" s="191" t="s">
        <v>910</v>
      </c>
      <c r="C680" s="189" t="s">
        <v>1350</v>
      </c>
      <c r="D680" s="191">
        <v>1</v>
      </c>
      <c r="F680" s="182" t="s">
        <v>1734</v>
      </c>
      <c r="G680" s="198">
        <v>200</v>
      </c>
      <c r="H680" s="180" t="s">
        <v>477</v>
      </c>
    </row>
    <row r="681" spans="1:8" x14ac:dyDescent="0.25">
      <c r="A681" s="180" t="s">
        <v>1609</v>
      </c>
      <c r="B681" s="191" t="s">
        <v>910</v>
      </c>
      <c r="C681" s="189" t="s">
        <v>1350</v>
      </c>
      <c r="D681" s="191">
        <v>1</v>
      </c>
      <c r="F681" s="182" t="s">
        <v>1735</v>
      </c>
      <c r="G681" s="198">
        <v>200</v>
      </c>
      <c r="H681" s="180" t="s">
        <v>477</v>
      </c>
    </row>
    <row r="682" spans="1:8" x14ac:dyDescent="0.25">
      <c r="A682" s="180" t="s">
        <v>1609</v>
      </c>
      <c r="B682" s="191" t="s">
        <v>910</v>
      </c>
      <c r="C682" s="189" t="s">
        <v>1350</v>
      </c>
      <c r="D682" s="191">
        <v>1</v>
      </c>
      <c r="F682" s="182" t="s">
        <v>1736</v>
      </c>
      <c r="G682" s="198">
        <v>200</v>
      </c>
      <c r="H682" s="180" t="s">
        <v>477</v>
      </c>
    </row>
    <row r="683" spans="1:8" x14ac:dyDescent="0.25">
      <c r="A683" s="180" t="s">
        <v>1609</v>
      </c>
      <c r="B683" s="191" t="s">
        <v>910</v>
      </c>
      <c r="C683" s="189" t="s">
        <v>1350</v>
      </c>
      <c r="D683" s="191">
        <v>1</v>
      </c>
      <c r="F683" s="182" t="s">
        <v>1737</v>
      </c>
      <c r="G683" s="198">
        <v>200</v>
      </c>
      <c r="H683" s="180" t="s">
        <v>477</v>
      </c>
    </row>
    <row r="684" spans="1:8" x14ac:dyDescent="0.25">
      <c r="A684" s="180" t="s">
        <v>1609</v>
      </c>
      <c r="B684" s="191" t="s">
        <v>910</v>
      </c>
      <c r="C684" s="189" t="s">
        <v>1350</v>
      </c>
      <c r="D684" s="191">
        <v>1</v>
      </c>
      <c r="F684" s="182" t="s">
        <v>1738</v>
      </c>
      <c r="G684" s="198">
        <v>200</v>
      </c>
      <c r="H684" s="180" t="s">
        <v>477</v>
      </c>
    </row>
    <row r="685" spans="1:8" x14ac:dyDescent="0.25">
      <c r="A685" s="180" t="s">
        <v>1609</v>
      </c>
      <c r="B685" s="191" t="s">
        <v>910</v>
      </c>
      <c r="C685" s="189" t="s">
        <v>1350</v>
      </c>
      <c r="D685" s="191">
        <v>1</v>
      </c>
      <c r="F685" s="182" t="s">
        <v>1739</v>
      </c>
      <c r="G685" s="198">
        <v>200</v>
      </c>
      <c r="H685" s="180" t="s">
        <v>477</v>
      </c>
    </row>
    <row r="686" spans="1:8" x14ac:dyDescent="0.25">
      <c r="A686" s="180" t="s">
        <v>1609</v>
      </c>
      <c r="B686" s="191" t="s">
        <v>910</v>
      </c>
      <c r="C686" s="189" t="s">
        <v>1350</v>
      </c>
      <c r="D686" s="191">
        <v>1</v>
      </c>
      <c r="F686" s="182" t="s">
        <v>1740</v>
      </c>
      <c r="G686" s="198">
        <v>200</v>
      </c>
      <c r="H686" s="180" t="s">
        <v>477</v>
      </c>
    </row>
    <row r="687" spans="1:8" x14ac:dyDescent="0.25">
      <c r="A687" s="180" t="s">
        <v>1609</v>
      </c>
      <c r="B687" s="191" t="s">
        <v>910</v>
      </c>
      <c r="C687" s="189" t="s">
        <v>1350</v>
      </c>
      <c r="D687" s="191">
        <v>1</v>
      </c>
      <c r="F687" s="182" t="s">
        <v>1741</v>
      </c>
      <c r="G687" s="198">
        <v>200</v>
      </c>
      <c r="H687" s="180" t="s">
        <v>477</v>
      </c>
    </row>
    <row r="688" spans="1:8" x14ac:dyDescent="0.25">
      <c r="A688" s="180" t="s">
        <v>1609</v>
      </c>
      <c r="B688" s="191" t="s">
        <v>910</v>
      </c>
      <c r="C688" s="189" t="s">
        <v>1350</v>
      </c>
      <c r="D688" s="191">
        <v>1</v>
      </c>
      <c r="F688" s="182" t="s">
        <v>1742</v>
      </c>
      <c r="G688" s="198">
        <v>200</v>
      </c>
      <c r="H688" s="180" t="s">
        <v>477</v>
      </c>
    </row>
    <row r="689" spans="1:8" x14ac:dyDescent="0.25">
      <c r="A689" s="180" t="s">
        <v>1609</v>
      </c>
      <c r="B689" s="191" t="s">
        <v>910</v>
      </c>
      <c r="C689" s="189" t="s">
        <v>1350</v>
      </c>
      <c r="D689" s="191">
        <v>1</v>
      </c>
      <c r="F689" s="182" t="s">
        <v>1743</v>
      </c>
      <c r="G689" s="198">
        <v>200</v>
      </c>
      <c r="H689" s="180" t="s">
        <v>477</v>
      </c>
    </row>
    <row r="690" spans="1:8" x14ac:dyDescent="0.25">
      <c r="A690" s="180" t="s">
        <v>1609</v>
      </c>
      <c r="B690" s="191" t="s">
        <v>910</v>
      </c>
      <c r="C690" s="189" t="s">
        <v>1350</v>
      </c>
      <c r="D690" s="191">
        <v>1</v>
      </c>
      <c r="F690" s="182" t="s">
        <v>1744</v>
      </c>
      <c r="G690" s="198">
        <v>200</v>
      </c>
      <c r="H690" s="180" t="s">
        <v>477</v>
      </c>
    </row>
    <row r="691" spans="1:8" x14ac:dyDescent="0.25">
      <c r="A691" s="180" t="s">
        <v>1609</v>
      </c>
      <c r="B691" s="191" t="s">
        <v>910</v>
      </c>
      <c r="C691" s="189" t="s">
        <v>1350</v>
      </c>
      <c r="D691" s="191">
        <v>1</v>
      </c>
      <c r="F691" s="182" t="s">
        <v>1745</v>
      </c>
      <c r="G691" s="198">
        <v>200</v>
      </c>
      <c r="H691" s="180" t="s">
        <v>477</v>
      </c>
    </row>
    <row r="692" spans="1:8" x14ac:dyDescent="0.25">
      <c r="A692" s="180" t="s">
        <v>1609</v>
      </c>
      <c r="B692" s="191" t="s">
        <v>910</v>
      </c>
      <c r="C692" s="189" t="s">
        <v>1350</v>
      </c>
      <c r="D692" s="191">
        <v>1</v>
      </c>
      <c r="F692" s="182" t="s">
        <v>1746</v>
      </c>
      <c r="G692" s="198">
        <v>200</v>
      </c>
      <c r="H692" s="180" t="s">
        <v>477</v>
      </c>
    </row>
    <row r="693" spans="1:8" x14ac:dyDescent="0.25">
      <c r="A693" s="180" t="s">
        <v>1609</v>
      </c>
      <c r="B693" s="191" t="s">
        <v>910</v>
      </c>
      <c r="C693" s="189" t="s">
        <v>1350</v>
      </c>
      <c r="D693" s="191">
        <v>1</v>
      </c>
      <c r="F693" s="182" t="s">
        <v>1747</v>
      </c>
      <c r="G693" s="198">
        <v>200</v>
      </c>
      <c r="H693" s="180" t="s">
        <v>477</v>
      </c>
    </row>
    <row r="694" spans="1:8" x14ac:dyDescent="0.25">
      <c r="A694" s="180" t="s">
        <v>1609</v>
      </c>
      <c r="B694" s="191" t="s">
        <v>910</v>
      </c>
      <c r="C694" s="189" t="s">
        <v>1350</v>
      </c>
      <c r="D694" s="191">
        <v>1</v>
      </c>
      <c r="F694" s="182" t="s">
        <v>1748</v>
      </c>
      <c r="G694" s="198">
        <v>200</v>
      </c>
      <c r="H694" s="180" t="s">
        <v>477</v>
      </c>
    </row>
    <row r="695" spans="1:8" x14ac:dyDescent="0.25">
      <c r="A695" s="180" t="s">
        <v>1609</v>
      </c>
      <c r="B695" s="191" t="s">
        <v>910</v>
      </c>
      <c r="C695" s="189" t="s">
        <v>1350</v>
      </c>
      <c r="D695" s="191">
        <v>1</v>
      </c>
      <c r="F695" s="182" t="s">
        <v>1749</v>
      </c>
      <c r="G695" s="198">
        <v>200</v>
      </c>
      <c r="H695" s="180" t="s">
        <v>477</v>
      </c>
    </row>
    <row r="696" spans="1:8" x14ac:dyDescent="0.25">
      <c r="A696" s="180" t="s">
        <v>1609</v>
      </c>
      <c r="B696" s="191" t="s">
        <v>910</v>
      </c>
      <c r="C696" s="189" t="s">
        <v>1350</v>
      </c>
      <c r="D696" s="191">
        <v>1</v>
      </c>
      <c r="F696" s="182" t="s">
        <v>1750</v>
      </c>
      <c r="G696" s="198">
        <v>200</v>
      </c>
      <c r="H696" s="180" t="s">
        <v>477</v>
      </c>
    </row>
    <row r="697" spans="1:8" x14ac:dyDescent="0.25">
      <c r="A697" s="180" t="s">
        <v>1609</v>
      </c>
      <c r="B697" s="191" t="s">
        <v>910</v>
      </c>
      <c r="C697" s="189" t="s">
        <v>1350</v>
      </c>
      <c r="D697" s="191">
        <v>1</v>
      </c>
      <c r="F697" s="182" t="s">
        <v>1751</v>
      </c>
      <c r="G697" s="198">
        <v>200</v>
      </c>
      <c r="H697" s="180" t="s">
        <v>477</v>
      </c>
    </row>
    <row r="698" spans="1:8" x14ac:dyDescent="0.25">
      <c r="A698" s="180" t="s">
        <v>1609</v>
      </c>
      <c r="B698" s="191" t="s">
        <v>910</v>
      </c>
      <c r="C698" s="189" t="s">
        <v>1350</v>
      </c>
      <c r="D698" s="191">
        <v>1</v>
      </c>
      <c r="F698" s="182" t="s">
        <v>1752</v>
      </c>
      <c r="G698" s="198">
        <v>200</v>
      </c>
      <c r="H698" s="180" t="s">
        <v>477</v>
      </c>
    </row>
    <row r="699" spans="1:8" x14ac:dyDescent="0.25">
      <c r="A699" s="180" t="s">
        <v>1609</v>
      </c>
      <c r="B699" s="191" t="s">
        <v>910</v>
      </c>
      <c r="C699" s="189" t="s">
        <v>1350</v>
      </c>
      <c r="D699" s="191">
        <v>1</v>
      </c>
      <c r="F699" s="182" t="s">
        <v>1753</v>
      </c>
      <c r="G699" s="198">
        <v>200</v>
      </c>
      <c r="H699" s="180" t="s">
        <v>477</v>
      </c>
    </row>
    <row r="700" spans="1:8" x14ac:dyDescent="0.25">
      <c r="A700" s="180" t="s">
        <v>1609</v>
      </c>
      <c r="B700" s="191" t="s">
        <v>910</v>
      </c>
      <c r="C700" s="189" t="s">
        <v>1350</v>
      </c>
      <c r="D700" s="191">
        <v>1</v>
      </c>
      <c r="F700" s="182" t="s">
        <v>1754</v>
      </c>
      <c r="G700" s="198">
        <v>200</v>
      </c>
      <c r="H700" s="180" t="s">
        <v>477</v>
      </c>
    </row>
    <row r="701" spans="1:8" x14ac:dyDescent="0.25">
      <c r="A701" s="180" t="s">
        <v>1609</v>
      </c>
      <c r="B701" s="191" t="s">
        <v>910</v>
      </c>
      <c r="C701" s="189" t="s">
        <v>1350</v>
      </c>
      <c r="D701" s="191">
        <v>1</v>
      </c>
      <c r="F701" s="182" t="s">
        <v>1755</v>
      </c>
      <c r="G701" s="198">
        <v>200</v>
      </c>
      <c r="H701" s="180" t="s">
        <v>477</v>
      </c>
    </row>
    <row r="702" spans="1:8" x14ac:dyDescent="0.25">
      <c r="A702" s="180" t="s">
        <v>1609</v>
      </c>
      <c r="B702" s="191" t="s">
        <v>910</v>
      </c>
      <c r="C702" s="189" t="s">
        <v>1350</v>
      </c>
      <c r="D702" s="191">
        <v>1</v>
      </c>
      <c r="F702" s="182" t="s">
        <v>1756</v>
      </c>
      <c r="G702" s="198">
        <v>200</v>
      </c>
      <c r="H702" s="180" t="s">
        <v>477</v>
      </c>
    </row>
    <row r="703" spans="1:8" x14ac:dyDescent="0.25">
      <c r="A703" s="180" t="s">
        <v>1609</v>
      </c>
      <c r="B703" s="191" t="s">
        <v>910</v>
      </c>
      <c r="C703" s="189" t="s">
        <v>1350</v>
      </c>
      <c r="D703" s="191">
        <v>1</v>
      </c>
      <c r="F703" s="182" t="s">
        <v>1757</v>
      </c>
      <c r="G703" s="198">
        <v>200</v>
      </c>
      <c r="H703" s="180" t="s">
        <v>477</v>
      </c>
    </row>
    <row r="704" spans="1:8" x14ac:dyDescent="0.25">
      <c r="A704" s="180" t="s">
        <v>1609</v>
      </c>
      <c r="B704" s="191" t="s">
        <v>910</v>
      </c>
      <c r="C704" s="189" t="s">
        <v>1350</v>
      </c>
      <c r="D704" s="191">
        <v>1</v>
      </c>
      <c r="F704" s="182" t="s">
        <v>1758</v>
      </c>
      <c r="G704" s="198">
        <v>200</v>
      </c>
      <c r="H704" s="180" t="s">
        <v>477</v>
      </c>
    </row>
    <row r="705" spans="1:8" x14ac:dyDescent="0.25">
      <c r="A705" s="180" t="s">
        <v>1609</v>
      </c>
      <c r="B705" s="191" t="s">
        <v>910</v>
      </c>
      <c r="C705" s="189" t="s">
        <v>1350</v>
      </c>
      <c r="D705" s="191">
        <v>1</v>
      </c>
      <c r="F705" s="182" t="s">
        <v>1759</v>
      </c>
      <c r="G705" s="198">
        <v>200</v>
      </c>
      <c r="H705" s="180" t="s">
        <v>477</v>
      </c>
    </row>
    <row r="706" spans="1:8" x14ac:dyDescent="0.25">
      <c r="A706" s="180" t="s">
        <v>1609</v>
      </c>
      <c r="B706" s="191" t="s">
        <v>910</v>
      </c>
      <c r="C706" s="189" t="s">
        <v>1350</v>
      </c>
      <c r="D706" s="191">
        <v>1</v>
      </c>
      <c r="F706" s="182" t="s">
        <v>1760</v>
      </c>
      <c r="G706" s="198">
        <v>200</v>
      </c>
      <c r="H706" s="180" t="s">
        <v>477</v>
      </c>
    </row>
    <row r="707" spans="1:8" x14ac:dyDescent="0.25">
      <c r="A707" s="180" t="s">
        <v>1609</v>
      </c>
      <c r="B707" s="191" t="s">
        <v>910</v>
      </c>
      <c r="C707" s="189" t="s">
        <v>1350</v>
      </c>
      <c r="D707" s="191">
        <v>1</v>
      </c>
      <c r="F707" s="182" t="s">
        <v>1761</v>
      </c>
      <c r="G707" s="198">
        <v>200</v>
      </c>
      <c r="H707" s="180" t="s">
        <v>477</v>
      </c>
    </row>
    <row r="708" spans="1:8" x14ac:dyDescent="0.25">
      <c r="A708" s="180" t="s">
        <v>1609</v>
      </c>
      <c r="B708" s="191" t="s">
        <v>910</v>
      </c>
      <c r="C708" s="189" t="s">
        <v>1350</v>
      </c>
      <c r="D708" s="191">
        <v>1</v>
      </c>
      <c r="F708" s="182" t="s">
        <v>1762</v>
      </c>
      <c r="G708" s="198">
        <v>200</v>
      </c>
      <c r="H708" s="180" t="s">
        <v>477</v>
      </c>
    </row>
    <row r="709" spans="1:8" x14ac:dyDescent="0.25">
      <c r="A709" s="180" t="s">
        <v>1609</v>
      </c>
      <c r="B709" s="191" t="s">
        <v>910</v>
      </c>
      <c r="C709" s="189" t="s">
        <v>1350</v>
      </c>
      <c r="D709" s="191">
        <v>1</v>
      </c>
      <c r="F709" s="182" t="s">
        <v>1763</v>
      </c>
      <c r="G709" s="198">
        <v>200</v>
      </c>
      <c r="H709" s="180" t="s">
        <v>477</v>
      </c>
    </row>
    <row r="710" spans="1:8" x14ac:dyDescent="0.25">
      <c r="A710" s="180" t="s">
        <v>1609</v>
      </c>
      <c r="B710" s="191" t="s">
        <v>910</v>
      </c>
      <c r="C710" s="189" t="s">
        <v>1350</v>
      </c>
      <c r="D710" s="191">
        <v>1</v>
      </c>
      <c r="F710" s="182" t="s">
        <v>1764</v>
      </c>
      <c r="G710" s="198">
        <v>200</v>
      </c>
      <c r="H710" s="180" t="s">
        <v>477</v>
      </c>
    </row>
    <row r="711" spans="1:8" x14ac:dyDescent="0.25">
      <c r="A711" s="180" t="s">
        <v>1609</v>
      </c>
      <c r="B711" s="191" t="s">
        <v>910</v>
      </c>
      <c r="C711" s="189" t="s">
        <v>1350</v>
      </c>
      <c r="D711" s="191">
        <v>1</v>
      </c>
      <c r="F711" s="182" t="s">
        <v>1765</v>
      </c>
      <c r="G711" s="198">
        <v>200</v>
      </c>
      <c r="H711" s="180" t="s">
        <v>477</v>
      </c>
    </row>
    <row r="712" spans="1:8" x14ac:dyDescent="0.25">
      <c r="A712" s="180" t="s">
        <v>1609</v>
      </c>
      <c r="B712" s="191" t="s">
        <v>910</v>
      </c>
      <c r="C712" s="189" t="s">
        <v>1350</v>
      </c>
      <c r="D712" s="191">
        <v>1</v>
      </c>
      <c r="F712" s="182" t="s">
        <v>1766</v>
      </c>
      <c r="G712" s="198">
        <v>200</v>
      </c>
      <c r="H712" s="180" t="s">
        <v>477</v>
      </c>
    </row>
    <row r="713" spans="1:8" x14ac:dyDescent="0.25">
      <c r="A713" s="180" t="s">
        <v>1609</v>
      </c>
      <c r="B713" s="191" t="s">
        <v>910</v>
      </c>
      <c r="C713" s="189" t="s">
        <v>1350</v>
      </c>
      <c r="D713" s="191">
        <v>1</v>
      </c>
      <c r="F713" s="182" t="s">
        <v>1767</v>
      </c>
      <c r="G713" s="198">
        <v>200</v>
      </c>
      <c r="H713" s="180" t="s">
        <v>477</v>
      </c>
    </row>
    <row r="714" spans="1:8" x14ac:dyDescent="0.25">
      <c r="A714" s="180" t="s">
        <v>1609</v>
      </c>
      <c r="B714" s="191" t="s">
        <v>910</v>
      </c>
      <c r="C714" s="189" t="s">
        <v>1350</v>
      </c>
      <c r="D714" s="191">
        <v>1</v>
      </c>
      <c r="F714" s="182" t="s">
        <v>1768</v>
      </c>
      <c r="G714" s="198">
        <v>200</v>
      </c>
      <c r="H714" s="180" t="s">
        <v>477</v>
      </c>
    </row>
    <row r="715" spans="1:8" x14ac:dyDescent="0.25">
      <c r="A715" s="180" t="s">
        <v>1609</v>
      </c>
      <c r="B715" s="191" t="s">
        <v>910</v>
      </c>
      <c r="C715" s="189" t="s">
        <v>1350</v>
      </c>
      <c r="D715" s="191">
        <v>1</v>
      </c>
      <c r="F715" s="182" t="s">
        <v>1769</v>
      </c>
      <c r="G715" s="198">
        <v>200</v>
      </c>
      <c r="H715" s="180" t="s">
        <v>477</v>
      </c>
    </row>
    <row r="716" spans="1:8" x14ac:dyDescent="0.25">
      <c r="A716" s="180" t="s">
        <v>1609</v>
      </c>
      <c r="B716" s="191" t="s">
        <v>910</v>
      </c>
      <c r="C716" s="189" t="s">
        <v>1350</v>
      </c>
      <c r="D716" s="191">
        <v>1</v>
      </c>
      <c r="F716" s="182" t="s">
        <v>1770</v>
      </c>
      <c r="G716" s="198">
        <v>200</v>
      </c>
      <c r="H716" s="180" t="s">
        <v>477</v>
      </c>
    </row>
    <row r="717" spans="1:8" x14ac:dyDescent="0.25">
      <c r="A717" s="180" t="s">
        <v>1609</v>
      </c>
      <c r="B717" s="191" t="s">
        <v>910</v>
      </c>
      <c r="C717" s="189" t="s">
        <v>1350</v>
      </c>
      <c r="D717" s="191">
        <v>1</v>
      </c>
      <c r="F717" s="182" t="s">
        <v>1771</v>
      </c>
      <c r="G717" s="198">
        <v>200</v>
      </c>
      <c r="H717" s="180" t="s">
        <v>477</v>
      </c>
    </row>
    <row r="718" spans="1:8" x14ac:dyDescent="0.25">
      <c r="A718" s="180" t="s">
        <v>1609</v>
      </c>
      <c r="B718" s="191" t="s">
        <v>910</v>
      </c>
      <c r="C718" s="189" t="s">
        <v>1350</v>
      </c>
      <c r="D718" s="191">
        <v>1</v>
      </c>
      <c r="F718" s="182" t="s">
        <v>1772</v>
      </c>
      <c r="G718" s="198">
        <v>200</v>
      </c>
      <c r="H718" s="180" t="s">
        <v>477</v>
      </c>
    </row>
    <row r="719" spans="1:8" x14ac:dyDescent="0.25">
      <c r="A719" s="180" t="s">
        <v>1609</v>
      </c>
      <c r="B719" s="191" t="s">
        <v>910</v>
      </c>
      <c r="C719" s="189" t="s">
        <v>1350</v>
      </c>
      <c r="D719" s="191">
        <v>1</v>
      </c>
      <c r="F719" s="182" t="s">
        <v>1773</v>
      </c>
      <c r="G719" s="198">
        <v>200</v>
      </c>
      <c r="H719" s="180" t="s">
        <v>477</v>
      </c>
    </row>
    <row r="720" spans="1:8" x14ac:dyDescent="0.25">
      <c r="A720" s="180" t="s">
        <v>1609</v>
      </c>
      <c r="B720" s="191" t="s">
        <v>910</v>
      </c>
      <c r="C720" s="189" t="s">
        <v>1350</v>
      </c>
      <c r="D720" s="191">
        <v>1</v>
      </c>
      <c r="F720" s="182" t="s">
        <v>1774</v>
      </c>
      <c r="G720" s="198">
        <v>200</v>
      </c>
      <c r="H720" s="180" t="s">
        <v>477</v>
      </c>
    </row>
    <row r="721" spans="1:8" x14ac:dyDescent="0.25">
      <c r="A721" s="180" t="s">
        <v>1609</v>
      </c>
      <c r="B721" s="191" t="s">
        <v>910</v>
      </c>
      <c r="C721" s="189" t="s">
        <v>1350</v>
      </c>
      <c r="D721" s="191">
        <v>1</v>
      </c>
      <c r="F721" s="182" t="s">
        <v>1775</v>
      </c>
      <c r="G721" s="198">
        <v>200</v>
      </c>
      <c r="H721" s="180" t="s">
        <v>477</v>
      </c>
    </row>
    <row r="722" spans="1:8" x14ac:dyDescent="0.25">
      <c r="A722" s="180" t="s">
        <v>1609</v>
      </c>
      <c r="B722" s="191" t="s">
        <v>910</v>
      </c>
      <c r="C722" s="189" t="s">
        <v>1350</v>
      </c>
      <c r="D722" s="191">
        <v>1</v>
      </c>
      <c r="F722" s="182" t="s">
        <v>1776</v>
      </c>
      <c r="G722" s="198">
        <v>200</v>
      </c>
      <c r="H722" s="180" t="s">
        <v>477</v>
      </c>
    </row>
    <row r="723" spans="1:8" x14ac:dyDescent="0.25">
      <c r="A723" s="180" t="s">
        <v>1609</v>
      </c>
      <c r="B723" s="191" t="s">
        <v>910</v>
      </c>
      <c r="C723" s="189" t="s">
        <v>1350</v>
      </c>
      <c r="D723" s="191">
        <v>1</v>
      </c>
      <c r="F723" s="182" t="s">
        <v>1777</v>
      </c>
      <c r="G723" s="198">
        <v>200</v>
      </c>
      <c r="H723" s="180" t="s">
        <v>477</v>
      </c>
    </row>
    <row r="724" spans="1:8" x14ac:dyDescent="0.25">
      <c r="A724" s="180" t="s">
        <v>1609</v>
      </c>
      <c r="B724" s="191" t="s">
        <v>910</v>
      </c>
      <c r="C724" s="189" t="s">
        <v>1350</v>
      </c>
      <c r="D724" s="191">
        <v>1</v>
      </c>
      <c r="F724" s="182" t="s">
        <v>1778</v>
      </c>
      <c r="G724" s="198">
        <v>200</v>
      </c>
      <c r="H724" s="180" t="s">
        <v>477</v>
      </c>
    </row>
    <row r="725" spans="1:8" x14ac:dyDescent="0.25">
      <c r="A725" s="180" t="s">
        <v>1609</v>
      </c>
      <c r="B725" s="191" t="s">
        <v>910</v>
      </c>
      <c r="C725" s="189" t="s">
        <v>1350</v>
      </c>
      <c r="D725" s="191">
        <v>1</v>
      </c>
      <c r="F725" s="182" t="s">
        <v>1779</v>
      </c>
      <c r="G725" s="198">
        <v>200</v>
      </c>
      <c r="H725" s="180" t="s">
        <v>477</v>
      </c>
    </row>
    <row r="726" spans="1:8" x14ac:dyDescent="0.25">
      <c r="A726" s="180" t="s">
        <v>1609</v>
      </c>
      <c r="B726" s="191" t="s">
        <v>910</v>
      </c>
      <c r="C726" s="189" t="s">
        <v>1350</v>
      </c>
      <c r="D726" s="191">
        <v>1</v>
      </c>
      <c r="F726" s="182" t="s">
        <v>1780</v>
      </c>
      <c r="G726" s="198">
        <v>200</v>
      </c>
      <c r="H726" s="180" t="s">
        <v>477</v>
      </c>
    </row>
    <row r="727" spans="1:8" x14ac:dyDescent="0.25">
      <c r="A727" s="180" t="s">
        <v>1609</v>
      </c>
      <c r="B727" s="191" t="s">
        <v>910</v>
      </c>
      <c r="C727" s="189" t="s">
        <v>1350</v>
      </c>
      <c r="D727" s="191">
        <v>1</v>
      </c>
      <c r="F727" s="182" t="s">
        <v>1781</v>
      </c>
      <c r="G727" s="198">
        <v>200</v>
      </c>
      <c r="H727" s="180" t="s">
        <v>477</v>
      </c>
    </row>
    <row r="728" spans="1:8" x14ac:dyDescent="0.25">
      <c r="A728" s="180" t="s">
        <v>1609</v>
      </c>
      <c r="B728" s="191" t="s">
        <v>910</v>
      </c>
      <c r="C728" s="189" t="s">
        <v>1350</v>
      </c>
      <c r="D728" s="191">
        <v>1</v>
      </c>
      <c r="F728" s="182" t="s">
        <v>1782</v>
      </c>
      <c r="G728" s="198">
        <v>200</v>
      </c>
      <c r="H728" s="180" t="s">
        <v>477</v>
      </c>
    </row>
    <row r="729" spans="1:8" x14ac:dyDescent="0.25">
      <c r="A729" s="180" t="s">
        <v>1609</v>
      </c>
      <c r="B729" s="191" t="s">
        <v>910</v>
      </c>
      <c r="C729" s="189" t="s">
        <v>1350</v>
      </c>
      <c r="D729" s="191">
        <v>1</v>
      </c>
      <c r="F729" s="182" t="s">
        <v>1783</v>
      </c>
      <c r="G729" s="198">
        <v>200</v>
      </c>
      <c r="H729" s="180" t="s">
        <v>477</v>
      </c>
    </row>
    <row r="730" spans="1:8" x14ac:dyDescent="0.25">
      <c r="A730" s="180" t="s">
        <v>1609</v>
      </c>
      <c r="B730" s="191" t="s">
        <v>910</v>
      </c>
      <c r="C730" s="189" t="s">
        <v>1350</v>
      </c>
      <c r="D730" s="191">
        <v>1</v>
      </c>
      <c r="F730" s="182" t="s">
        <v>1784</v>
      </c>
      <c r="G730" s="198">
        <v>200</v>
      </c>
      <c r="H730" s="180" t="s">
        <v>477</v>
      </c>
    </row>
    <row r="731" spans="1:8" x14ac:dyDescent="0.25">
      <c r="A731" s="180" t="s">
        <v>1609</v>
      </c>
      <c r="B731" s="191" t="s">
        <v>910</v>
      </c>
      <c r="C731" s="189" t="s">
        <v>1350</v>
      </c>
      <c r="D731" s="191">
        <v>1</v>
      </c>
      <c r="F731" s="182" t="s">
        <v>1785</v>
      </c>
      <c r="G731" s="198">
        <v>200</v>
      </c>
      <c r="H731" s="180" t="s">
        <v>477</v>
      </c>
    </row>
    <row r="732" spans="1:8" x14ac:dyDescent="0.25">
      <c r="A732" s="180" t="s">
        <v>1609</v>
      </c>
      <c r="B732" s="191" t="s">
        <v>910</v>
      </c>
      <c r="C732" s="189" t="s">
        <v>1350</v>
      </c>
      <c r="D732" s="191">
        <v>1</v>
      </c>
      <c r="F732" s="182" t="s">
        <v>1786</v>
      </c>
      <c r="G732" s="198">
        <v>200</v>
      </c>
      <c r="H732" s="180" t="s">
        <v>477</v>
      </c>
    </row>
    <row r="733" spans="1:8" x14ac:dyDescent="0.25">
      <c r="A733" s="180" t="s">
        <v>1609</v>
      </c>
      <c r="B733" s="191" t="s">
        <v>910</v>
      </c>
      <c r="C733" s="189" t="s">
        <v>1350</v>
      </c>
      <c r="D733" s="191">
        <v>1</v>
      </c>
      <c r="F733" s="182" t="s">
        <v>1787</v>
      </c>
      <c r="G733" s="198">
        <v>200</v>
      </c>
      <c r="H733" s="180" t="s">
        <v>477</v>
      </c>
    </row>
    <row r="734" spans="1:8" x14ac:dyDescent="0.25">
      <c r="A734" s="180" t="s">
        <v>1609</v>
      </c>
      <c r="B734" s="191" t="s">
        <v>910</v>
      </c>
      <c r="C734" s="189" t="s">
        <v>1350</v>
      </c>
      <c r="D734" s="191">
        <v>1</v>
      </c>
      <c r="F734" s="182" t="s">
        <v>1788</v>
      </c>
      <c r="G734" s="198">
        <v>200</v>
      </c>
      <c r="H734" s="180" t="s">
        <v>477</v>
      </c>
    </row>
    <row r="735" spans="1:8" x14ac:dyDescent="0.25">
      <c r="A735" s="180" t="s">
        <v>1609</v>
      </c>
      <c r="B735" s="191" t="s">
        <v>910</v>
      </c>
      <c r="C735" s="189" t="s">
        <v>1350</v>
      </c>
      <c r="D735" s="191">
        <v>1</v>
      </c>
      <c r="F735" s="182" t="s">
        <v>1789</v>
      </c>
      <c r="G735" s="198">
        <v>200</v>
      </c>
      <c r="H735" s="180" t="s">
        <v>477</v>
      </c>
    </row>
    <row r="736" spans="1:8" x14ac:dyDescent="0.25">
      <c r="A736" s="180" t="s">
        <v>1609</v>
      </c>
      <c r="B736" s="191" t="s">
        <v>910</v>
      </c>
      <c r="C736" s="189" t="s">
        <v>1350</v>
      </c>
      <c r="D736" s="191">
        <v>1</v>
      </c>
      <c r="F736" s="182" t="s">
        <v>1790</v>
      </c>
      <c r="G736" s="198">
        <v>200</v>
      </c>
      <c r="H736" s="180" t="s">
        <v>477</v>
      </c>
    </row>
    <row r="737" spans="1:8" x14ac:dyDescent="0.25">
      <c r="A737" s="180" t="s">
        <v>1609</v>
      </c>
      <c r="B737" s="191" t="s">
        <v>910</v>
      </c>
      <c r="C737" s="189" t="s">
        <v>1350</v>
      </c>
      <c r="D737" s="191">
        <v>1</v>
      </c>
      <c r="F737" s="182" t="s">
        <v>1791</v>
      </c>
      <c r="G737" s="198">
        <v>200</v>
      </c>
      <c r="H737" s="180" t="s">
        <v>477</v>
      </c>
    </row>
    <row r="738" spans="1:8" x14ac:dyDescent="0.25">
      <c r="A738" s="180" t="s">
        <v>1609</v>
      </c>
      <c r="B738" s="191" t="s">
        <v>910</v>
      </c>
      <c r="C738" s="189" t="s">
        <v>1350</v>
      </c>
      <c r="D738" s="191">
        <v>1</v>
      </c>
      <c r="F738" s="182" t="s">
        <v>1792</v>
      </c>
      <c r="G738" s="198">
        <v>200</v>
      </c>
      <c r="H738" s="180" t="s">
        <v>477</v>
      </c>
    </row>
    <row r="739" spans="1:8" x14ac:dyDescent="0.25">
      <c r="A739" s="180" t="s">
        <v>1609</v>
      </c>
      <c r="B739" s="191" t="s">
        <v>910</v>
      </c>
      <c r="C739" s="189" t="s">
        <v>1350</v>
      </c>
      <c r="D739" s="191">
        <v>1</v>
      </c>
      <c r="F739" s="182" t="s">
        <v>1793</v>
      </c>
      <c r="G739" s="198">
        <v>200</v>
      </c>
      <c r="H739" s="180" t="s">
        <v>477</v>
      </c>
    </row>
    <row r="740" spans="1:8" x14ac:dyDescent="0.25">
      <c r="A740" s="180" t="s">
        <v>1609</v>
      </c>
      <c r="B740" s="191" t="s">
        <v>910</v>
      </c>
      <c r="C740" s="189" t="s">
        <v>1350</v>
      </c>
      <c r="D740" s="191">
        <v>1</v>
      </c>
      <c r="F740" s="182" t="s">
        <v>1794</v>
      </c>
      <c r="G740" s="198">
        <v>200</v>
      </c>
      <c r="H740" s="180" t="s">
        <v>477</v>
      </c>
    </row>
    <row r="741" spans="1:8" x14ac:dyDescent="0.25">
      <c r="A741" s="180" t="s">
        <v>1609</v>
      </c>
      <c r="B741" s="191" t="s">
        <v>910</v>
      </c>
      <c r="C741" s="189" t="s">
        <v>1350</v>
      </c>
      <c r="D741" s="191">
        <v>1</v>
      </c>
      <c r="F741" s="182" t="s">
        <v>1795</v>
      </c>
      <c r="G741" s="198">
        <v>200</v>
      </c>
      <c r="H741" s="180" t="s">
        <v>477</v>
      </c>
    </row>
    <row r="742" spans="1:8" x14ac:dyDescent="0.25">
      <c r="A742" s="180" t="s">
        <v>1609</v>
      </c>
      <c r="B742" s="191" t="s">
        <v>910</v>
      </c>
      <c r="C742" s="189" t="s">
        <v>1350</v>
      </c>
      <c r="D742" s="191">
        <v>1</v>
      </c>
      <c r="F742" s="182" t="s">
        <v>1796</v>
      </c>
      <c r="G742" s="198">
        <v>200</v>
      </c>
      <c r="H742" s="180" t="s">
        <v>477</v>
      </c>
    </row>
    <row r="743" spans="1:8" x14ac:dyDescent="0.25">
      <c r="A743" s="180" t="s">
        <v>1609</v>
      </c>
      <c r="B743" s="191" t="s">
        <v>910</v>
      </c>
      <c r="C743" s="189" t="s">
        <v>1350</v>
      </c>
      <c r="D743" s="191">
        <v>1</v>
      </c>
      <c r="F743" s="182" t="s">
        <v>1797</v>
      </c>
      <c r="G743" s="198">
        <v>200</v>
      </c>
      <c r="H743" s="180" t="s">
        <v>477</v>
      </c>
    </row>
    <row r="744" spans="1:8" x14ac:dyDescent="0.25">
      <c r="A744" s="180" t="s">
        <v>1609</v>
      </c>
      <c r="B744" s="191" t="s">
        <v>910</v>
      </c>
      <c r="C744" s="189" t="s">
        <v>1350</v>
      </c>
      <c r="D744" s="191">
        <v>1</v>
      </c>
      <c r="F744" s="182" t="s">
        <v>1798</v>
      </c>
      <c r="G744" s="198">
        <v>200</v>
      </c>
      <c r="H744" s="180" t="s">
        <v>477</v>
      </c>
    </row>
    <row r="745" spans="1:8" x14ac:dyDescent="0.25">
      <c r="A745" s="180" t="s">
        <v>1609</v>
      </c>
      <c r="B745" s="191" t="s">
        <v>910</v>
      </c>
      <c r="C745" s="189" t="s">
        <v>1350</v>
      </c>
      <c r="D745" s="191">
        <v>1</v>
      </c>
      <c r="F745" s="182" t="s">
        <v>1799</v>
      </c>
      <c r="G745" s="198">
        <v>200</v>
      </c>
      <c r="H745" s="180" t="s">
        <v>477</v>
      </c>
    </row>
    <row r="746" spans="1:8" x14ac:dyDescent="0.25">
      <c r="A746" s="180" t="s">
        <v>1609</v>
      </c>
      <c r="B746" s="191" t="s">
        <v>910</v>
      </c>
      <c r="C746" s="189" t="s">
        <v>1350</v>
      </c>
      <c r="D746" s="191">
        <v>1</v>
      </c>
      <c r="F746" s="182" t="s">
        <v>1800</v>
      </c>
      <c r="G746" s="198">
        <v>200</v>
      </c>
      <c r="H746" s="180" t="s">
        <v>477</v>
      </c>
    </row>
    <row r="747" spans="1:8" x14ac:dyDescent="0.25">
      <c r="A747" s="180" t="s">
        <v>1609</v>
      </c>
      <c r="B747" s="191" t="s">
        <v>910</v>
      </c>
      <c r="C747" s="189" t="s">
        <v>1350</v>
      </c>
      <c r="D747" s="191">
        <v>1</v>
      </c>
      <c r="F747" s="182" t="s">
        <v>1801</v>
      </c>
      <c r="G747" s="198">
        <v>200</v>
      </c>
      <c r="H747" s="180" t="s">
        <v>477</v>
      </c>
    </row>
    <row r="748" spans="1:8" x14ac:dyDescent="0.25">
      <c r="A748" s="180" t="s">
        <v>1609</v>
      </c>
      <c r="B748" s="191" t="s">
        <v>910</v>
      </c>
      <c r="C748" s="189" t="s">
        <v>1350</v>
      </c>
      <c r="D748" s="191">
        <v>1</v>
      </c>
      <c r="F748" s="182" t="s">
        <v>1802</v>
      </c>
      <c r="G748" s="198">
        <v>200</v>
      </c>
      <c r="H748" s="180" t="s">
        <v>477</v>
      </c>
    </row>
    <row r="749" spans="1:8" x14ac:dyDescent="0.25">
      <c r="A749" s="180" t="s">
        <v>1609</v>
      </c>
      <c r="B749" s="191" t="s">
        <v>910</v>
      </c>
      <c r="C749" s="189" t="s">
        <v>1350</v>
      </c>
      <c r="D749" s="191">
        <v>1</v>
      </c>
      <c r="F749" s="182" t="s">
        <v>1803</v>
      </c>
      <c r="G749" s="198">
        <v>200</v>
      </c>
      <c r="H749" s="180" t="s">
        <v>477</v>
      </c>
    </row>
    <row r="750" spans="1:8" x14ac:dyDescent="0.25">
      <c r="A750" s="180" t="s">
        <v>1609</v>
      </c>
      <c r="B750" s="191" t="s">
        <v>910</v>
      </c>
      <c r="C750" s="189" t="s">
        <v>1350</v>
      </c>
      <c r="D750" s="191">
        <v>1</v>
      </c>
      <c r="F750" s="182" t="s">
        <v>1804</v>
      </c>
      <c r="G750" s="198">
        <v>200</v>
      </c>
      <c r="H750" s="180" t="s">
        <v>477</v>
      </c>
    </row>
    <row r="751" spans="1:8" x14ac:dyDescent="0.25">
      <c r="A751" s="180" t="s">
        <v>1609</v>
      </c>
      <c r="B751" s="191" t="s">
        <v>910</v>
      </c>
      <c r="C751" s="189" t="s">
        <v>1350</v>
      </c>
      <c r="D751" s="191">
        <v>1</v>
      </c>
      <c r="F751" s="182" t="s">
        <v>1805</v>
      </c>
      <c r="G751" s="198">
        <v>200</v>
      </c>
      <c r="H751" s="180" t="s">
        <v>477</v>
      </c>
    </row>
    <row r="752" spans="1:8" x14ac:dyDescent="0.25">
      <c r="A752" s="180" t="s">
        <v>1609</v>
      </c>
      <c r="B752" s="191" t="s">
        <v>910</v>
      </c>
      <c r="C752" s="189" t="s">
        <v>1350</v>
      </c>
      <c r="D752" s="191">
        <v>1</v>
      </c>
      <c r="F752" s="182" t="s">
        <v>1806</v>
      </c>
      <c r="G752" s="198">
        <v>200</v>
      </c>
      <c r="H752" s="180" t="s">
        <v>477</v>
      </c>
    </row>
    <row r="753" spans="1:8" x14ac:dyDescent="0.25">
      <c r="A753" s="180" t="s">
        <v>1609</v>
      </c>
      <c r="B753" s="191" t="s">
        <v>910</v>
      </c>
      <c r="C753" s="189" t="s">
        <v>1350</v>
      </c>
      <c r="D753" s="191">
        <v>1</v>
      </c>
      <c r="F753" s="182" t="s">
        <v>1807</v>
      </c>
      <c r="G753" s="198">
        <v>200</v>
      </c>
      <c r="H753" s="180" t="s">
        <v>477</v>
      </c>
    </row>
    <row r="754" spans="1:8" x14ac:dyDescent="0.25">
      <c r="A754" s="180" t="s">
        <v>1609</v>
      </c>
      <c r="B754" s="191" t="s">
        <v>910</v>
      </c>
      <c r="C754" s="189" t="s">
        <v>1350</v>
      </c>
      <c r="D754" s="191">
        <v>1</v>
      </c>
      <c r="F754" s="182" t="s">
        <v>1808</v>
      </c>
      <c r="G754" s="198">
        <v>200</v>
      </c>
      <c r="H754" s="180" t="s">
        <v>477</v>
      </c>
    </row>
    <row r="755" spans="1:8" x14ac:dyDescent="0.25">
      <c r="A755" s="180" t="s">
        <v>1609</v>
      </c>
      <c r="B755" s="191" t="s">
        <v>910</v>
      </c>
      <c r="C755" s="189" t="s">
        <v>1350</v>
      </c>
      <c r="D755" s="191">
        <v>1</v>
      </c>
      <c r="F755" s="182" t="s">
        <v>1809</v>
      </c>
      <c r="G755" s="198">
        <v>200</v>
      </c>
      <c r="H755" s="180" t="s">
        <v>477</v>
      </c>
    </row>
    <row r="756" spans="1:8" x14ac:dyDescent="0.25">
      <c r="A756" s="180" t="s">
        <v>1609</v>
      </c>
      <c r="B756" s="191" t="s">
        <v>910</v>
      </c>
      <c r="C756" s="189" t="s">
        <v>1350</v>
      </c>
      <c r="D756" s="191">
        <v>1</v>
      </c>
      <c r="F756" s="182" t="s">
        <v>1810</v>
      </c>
      <c r="G756" s="198">
        <v>200</v>
      </c>
      <c r="H756" s="180" t="s">
        <v>477</v>
      </c>
    </row>
    <row r="757" spans="1:8" x14ac:dyDescent="0.25">
      <c r="A757" s="180" t="s">
        <v>1609</v>
      </c>
      <c r="B757" s="191" t="s">
        <v>910</v>
      </c>
      <c r="C757" s="189" t="s">
        <v>1350</v>
      </c>
      <c r="D757" s="191">
        <v>1</v>
      </c>
      <c r="F757" s="182" t="s">
        <v>1811</v>
      </c>
      <c r="G757" s="198">
        <v>200</v>
      </c>
      <c r="H757" s="180" t="s">
        <v>477</v>
      </c>
    </row>
    <row r="758" spans="1:8" x14ac:dyDescent="0.25">
      <c r="A758" s="180" t="s">
        <v>1609</v>
      </c>
      <c r="B758" s="191" t="s">
        <v>910</v>
      </c>
      <c r="C758" s="189" t="s">
        <v>1350</v>
      </c>
      <c r="D758" s="191">
        <v>1</v>
      </c>
      <c r="F758" s="182" t="s">
        <v>1812</v>
      </c>
      <c r="G758" s="198">
        <v>200</v>
      </c>
      <c r="H758" s="180" t="s">
        <v>477</v>
      </c>
    </row>
    <row r="759" spans="1:8" x14ac:dyDescent="0.25">
      <c r="A759" s="180" t="s">
        <v>1609</v>
      </c>
      <c r="B759" s="191" t="s">
        <v>910</v>
      </c>
      <c r="C759" s="189" t="s">
        <v>1350</v>
      </c>
      <c r="D759" s="191">
        <v>1</v>
      </c>
      <c r="F759" s="182" t="s">
        <v>1813</v>
      </c>
      <c r="G759" s="198">
        <v>200</v>
      </c>
      <c r="H759" s="180" t="s">
        <v>477</v>
      </c>
    </row>
    <row r="760" spans="1:8" x14ac:dyDescent="0.25">
      <c r="A760" s="180" t="s">
        <v>1609</v>
      </c>
      <c r="B760" s="191" t="s">
        <v>910</v>
      </c>
      <c r="C760" s="189" t="s">
        <v>1350</v>
      </c>
      <c r="D760" s="191">
        <v>1</v>
      </c>
      <c r="F760" s="182" t="s">
        <v>1814</v>
      </c>
      <c r="G760" s="198">
        <v>200</v>
      </c>
      <c r="H760" s="180" t="s">
        <v>477</v>
      </c>
    </row>
    <row r="761" spans="1:8" x14ac:dyDescent="0.25">
      <c r="A761" s="180" t="s">
        <v>1609</v>
      </c>
      <c r="B761" s="191" t="s">
        <v>910</v>
      </c>
      <c r="C761" s="189" t="s">
        <v>1350</v>
      </c>
      <c r="D761" s="191">
        <v>1</v>
      </c>
      <c r="F761" s="182" t="s">
        <v>1815</v>
      </c>
      <c r="G761" s="198">
        <v>200</v>
      </c>
      <c r="H761" s="180" t="s">
        <v>477</v>
      </c>
    </row>
    <row r="762" spans="1:8" x14ac:dyDescent="0.25">
      <c r="A762" s="180" t="s">
        <v>1609</v>
      </c>
      <c r="B762" s="191" t="s">
        <v>910</v>
      </c>
      <c r="C762" s="189" t="s">
        <v>1350</v>
      </c>
      <c r="D762" s="191">
        <v>1</v>
      </c>
      <c r="F762" s="182" t="s">
        <v>1816</v>
      </c>
      <c r="G762" s="198">
        <v>200</v>
      </c>
      <c r="H762" s="180" t="s">
        <v>477</v>
      </c>
    </row>
    <row r="763" spans="1:8" x14ac:dyDescent="0.25">
      <c r="A763" s="180" t="s">
        <v>1609</v>
      </c>
      <c r="B763" s="191" t="s">
        <v>910</v>
      </c>
      <c r="C763" s="189" t="s">
        <v>1350</v>
      </c>
      <c r="D763" s="191">
        <v>1</v>
      </c>
      <c r="F763" s="182" t="s">
        <v>1817</v>
      </c>
      <c r="G763" s="198">
        <v>200</v>
      </c>
      <c r="H763" s="180" t="s">
        <v>477</v>
      </c>
    </row>
    <row r="764" spans="1:8" x14ac:dyDescent="0.25">
      <c r="A764" s="180" t="s">
        <v>1609</v>
      </c>
      <c r="B764" s="191" t="s">
        <v>910</v>
      </c>
      <c r="C764" s="189" t="s">
        <v>1350</v>
      </c>
      <c r="D764" s="191">
        <v>1</v>
      </c>
      <c r="F764" s="182" t="s">
        <v>1818</v>
      </c>
      <c r="G764" s="198">
        <v>200</v>
      </c>
      <c r="H764" s="180" t="s">
        <v>477</v>
      </c>
    </row>
    <row r="765" spans="1:8" x14ac:dyDescent="0.25">
      <c r="A765" s="180" t="s">
        <v>1609</v>
      </c>
      <c r="B765" s="191" t="s">
        <v>910</v>
      </c>
      <c r="C765" s="189" t="s">
        <v>1350</v>
      </c>
      <c r="D765" s="191">
        <v>1</v>
      </c>
      <c r="F765" s="182" t="s">
        <v>1819</v>
      </c>
      <c r="G765" s="198">
        <v>200</v>
      </c>
      <c r="H765" s="180" t="s">
        <v>477</v>
      </c>
    </row>
    <row r="766" spans="1:8" x14ac:dyDescent="0.25">
      <c r="A766" s="180" t="s">
        <v>1609</v>
      </c>
      <c r="B766" s="191" t="s">
        <v>910</v>
      </c>
      <c r="C766" s="189" t="s">
        <v>1350</v>
      </c>
      <c r="D766" s="191">
        <v>1</v>
      </c>
      <c r="F766" s="182" t="s">
        <v>1820</v>
      </c>
      <c r="G766" s="198">
        <v>200</v>
      </c>
      <c r="H766" s="180" t="s">
        <v>477</v>
      </c>
    </row>
    <row r="767" spans="1:8" x14ac:dyDescent="0.25">
      <c r="A767" s="180" t="s">
        <v>1609</v>
      </c>
      <c r="B767" s="191" t="s">
        <v>910</v>
      </c>
      <c r="C767" s="189" t="s">
        <v>1350</v>
      </c>
      <c r="D767" s="191">
        <v>1</v>
      </c>
      <c r="F767" s="182" t="s">
        <v>1821</v>
      </c>
      <c r="G767" s="198">
        <v>200</v>
      </c>
      <c r="H767" s="180" t="s">
        <v>477</v>
      </c>
    </row>
    <row r="768" spans="1:8" x14ac:dyDescent="0.25">
      <c r="A768" s="180" t="s">
        <v>1609</v>
      </c>
      <c r="B768" s="191" t="s">
        <v>910</v>
      </c>
      <c r="C768" s="189" t="s">
        <v>1350</v>
      </c>
      <c r="D768" s="191">
        <v>1</v>
      </c>
      <c r="F768" s="182" t="s">
        <v>1822</v>
      </c>
      <c r="G768" s="198">
        <v>200</v>
      </c>
      <c r="H768" s="180" t="s">
        <v>477</v>
      </c>
    </row>
    <row r="769" spans="1:8" x14ac:dyDescent="0.25">
      <c r="A769" s="180" t="s">
        <v>1609</v>
      </c>
      <c r="B769" s="191" t="s">
        <v>910</v>
      </c>
      <c r="C769" s="189" t="s">
        <v>1350</v>
      </c>
      <c r="D769" s="191">
        <v>1</v>
      </c>
      <c r="F769" s="182" t="s">
        <v>1823</v>
      </c>
      <c r="G769" s="198">
        <v>200</v>
      </c>
      <c r="H769" s="180" t="s">
        <v>477</v>
      </c>
    </row>
    <row r="770" spans="1:8" x14ac:dyDescent="0.25">
      <c r="A770" s="180" t="s">
        <v>1609</v>
      </c>
      <c r="B770" s="191" t="s">
        <v>910</v>
      </c>
      <c r="C770" s="189" t="s">
        <v>1350</v>
      </c>
      <c r="D770" s="191">
        <v>1</v>
      </c>
      <c r="F770" s="182" t="s">
        <v>1824</v>
      </c>
      <c r="G770" s="198">
        <v>200</v>
      </c>
      <c r="H770" s="180" t="s">
        <v>477</v>
      </c>
    </row>
    <row r="771" spans="1:8" x14ac:dyDescent="0.25">
      <c r="A771" s="180" t="s">
        <v>1609</v>
      </c>
      <c r="B771" s="191" t="s">
        <v>910</v>
      </c>
      <c r="C771" s="189" t="s">
        <v>1350</v>
      </c>
      <c r="D771" s="191">
        <v>1</v>
      </c>
      <c r="F771" s="182" t="s">
        <v>1825</v>
      </c>
      <c r="G771" s="198">
        <v>200</v>
      </c>
      <c r="H771" s="180" t="s">
        <v>477</v>
      </c>
    </row>
    <row r="772" spans="1:8" x14ac:dyDescent="0.25">
      <c r="A772" s="180" t="s">
        <v>1609</v>
      </c>
      <c r="B772" s="191" t="s">
        <v>910</v>
      </c>
      <c r="C772" s="189" t="s">
        <v>1350</v>
      </c>
      <c r="D772" s="191">
        <v>1</v>
      </c>
      <c r="F772" s="182" t="s">
        <v>1826</v>
      </c>
      <c r="G772" s="198">
        <v>200</v>
      </c>
      <c r="H772" s="180" t="s">
        <v>477</v>
      </c>
    </row>
    <row r="773" spans="1:8" x14ac:dyDescent="0.25">
      <c r="A773" s="180" t="s">
        <v>1609</v>
      </c>
      <c r="B773" s="191" t="s">
        <v>910</v>
      </c>
      <c r="C773" s="189" t="s">
        <v>1350</v>
      </c>
      <c r="D773" s="191">
        <v>1</v>
      </c>
      <c r="F773" s="182" t="s">
        <v>1827</v>
      </c>
      <c r="G773" s="198">
        <v>200</v>
      </c>
      <c r="H773" s="180" t="s">
        <v>477</v>
      </c>
    </row>
    <row r="774" spans="1:8" x14ac:dyDescent="0.25">
      <c r="A774" s="180" t="s">
        <v>1609</v>
      </c>
      <c r="B774" s="191" t="s">
        <v>910</v>
      </c>
      <c r="C774" s="189" t="s">
        <v>1350</v>
      </c>
      <c r="D774" s="191">
        <v>1</v>
      </c>
      <c r="F774" s="182" t="s">
        <v>1828</v>
      </c>
      <c r="G774" s="198">
        <v>200</v>
      </c>
      <c r="H774" s="180" t="s">
        <v>477</v>
      </c>
    </row>
    <row r="775" spans="1:8" x14ac:dyDescent="0.25">
      <c r="A775" s="180" t="s">
        <v>1609</v>
      </c>
      <c r="B775" s="191" t="s">
        <v>910</v>
      </c>
      <c r="C775" s="189" t="s">
        <v>1350</v>
      </c>
      <c r="D775" s="191">
        <v>1</v>
      </c>
      <c r="F775" s="182" t="s">
        <v>1829</v>
      </c>
      <c r="G775" s="198">
        <v>200</v>
      </c>
      <c r="H775" s="180" t="s">
        <v>477</v>
      </c>
    </row>
    <row r="776" spans="1:8" x14ac:dyDescent="0.25">
      <c r="A776" s="180" t="s">
        <v>1609</v>
      </c>
      <c r="B776" s="191" t="s">
        <v>910</v>
      </c>
      <c r="C776" s="189" t="s">
        <v>1350</v>
      </c>
      <c r="D776" s="191">
        <v>1</v>
      </c>
      <c r="F776" s="182" t="s">
        <v>1830</v>
      </c>
      <c r="G776" s="198">
        <v>200</v>
      </c>
      <c r="H776" s="180" t="s">
        <v>477</v>
      </c>
    </row>
    <row r="777" spans="1:8" x14ac:dyDescent="0.25">
      <c r="A777" s="180" t="s">
        <v>1609</v>
      </c>
      <c r="B777" s="191" t="s">
        <v>910</v>
      </c>
      <c r="C777" s="189" t="s">
        <v>1350</v>
      </c>
      <c r="D777" s="191">
        <v>1</v>
      </c>
      <c r="F777" s="182" t="s">
        <v>1831</v>
      </c>
      <c r="G777" s="198">
        <v>200</v>
      </c>
      <c r="H777" s="180" t="s">
        <v>477</v>
      </c>
    </row>
    <row r="778" spans="1:8" x14ac:dyDescent="0.25">
      <c r="A778" s="180" t="s">
        <v>1609</v>
      </c>
      <c r="B778" s="191" t="s">
        <v>910</v>
      </c>
      <c r="C778" s="189" t="s">
        <v>1350</v>
      </c>
      <c r="D778" s="191">
        <v>1</v>
      </c>
      <c r="F778" s="182" t="s">
        <v>1832</v>
      </c>
      <c r="G778" s="198">
        <v>200</v>
      </c>
      <c r="H778" s="180" t="s">
        <v>477</v>
      </c>
    </row>
    <row r="779" spans="1:8" x14ac:dyDescent="0.25">
      <c r="A779" s="180" t="s">
        <v>1609</v>
      </c>
      <c r="B779" s="191" t="s">
        <v>910</v>
      </c>
      <c r="C779" s="189" t="s">
        <v>1350</v>
      </c>
      <c r="D779" s="191">
        <v>1</v>
      </c>
      <c r="F779" s="182" t="s">
        <v>1833</v>
      </c>
      <c r="G779" s="198">
        <v>200</v>
      </c>
      <c r="H779" s="180" t="s">
        <v>477</v>
      </c>
    </row>
    <row r="780" spans="1:8" x14ac:dyDescent="0.25">
      <c r="A780" s="180" t="s">
        <v>1609</v>
      </c>
      <c r="B780" s="191" t="s">
        <v>910</v>
      </c>
      <c r="C780" s="189" t="s">
        <v>1350</v>
      </c>
      <c r="D780" s="191">
        <v>1</v>
      </c>
      <c r="F780" s="182" t="s">
        <v>1834</v>
      </c>
      <c r="G780" s="198">
        <v>200</v>
      </c>
      <c r="H780" s="180" t="s">
        <v>477</v>
      </c>
    </row>
    <row r="781" spans="1:8" x14ac:dyDescent="0.25">
      <c r="A781" s="180" t="s">
        <v>1609</v>
      </c>
      <c r="B781" s="180" t="s">
        <v>910</v>
      </c>
      <c r="C781" s="189" t="s">
        <v>1881</v>
      </c>
      <c r="D781" s="191">
        <v>10</v>
      </c>
      <c r="F781" s="185" t="s">
        <v>708</v>
      </c>
      <c r="G781" s="198">
        <v>200</v>
      </c>
      <c r="H781" s="180" t="s">
        <v>477</v>
      </c>
    </row>
    <row r="782" spans="1:8" x14ac:dyDescent="0.25">
      <c r="A782" s="180" t="s">
        <v>1609</v>
      </c>
      <c r="B782" s="180" t="s">
        <v>910</v>
      </c>
      <c r="C782" s="189" t="s">
        <v>1882</v>
      </c>
      <c r="D782" s="191">
        <v>15</v>
      </c>
      <c r="F782" s="185" t="s">
        <v>708</v>
      </c>
      <c r="G782" s="198">
        <v>200</v>
      </c>
      <c r="H782" s="180" t="s">
        <v>477</v>
      </c>
    </row>
    <row r="783" spans="1:8" x14ac:dyDescent="0.25">
      <c r="A783" s="180" t="s">
        <v>865</v>
      </c>
      <c r="B783" s="180" t="s">
        <v>865</v>
      </c>
      <c r="C783" s="189" t="s">
        <v>1419</v>
      </c>
      <c r="D783" s="191">
        <v>1</v>
      </c>
      <c r="F783" s="182" t="s">
        <v>1420</v>
      </c>
      <c r="G783" s="198">
        <v>10000</v>
      </c>
      <c r="H783" s="180" t="s">
        <v>477</v>
      </c>
    </row>
    <row r="784" spans="1:8" x14ac:dyDescent="0.25">
      <c r="A784" s="180" t="s">
        <v>865</v>
      </c>
      <c r="B784" s="180" t="s">
        <v>865</v>
      </c>
      <c r="C784" s="189" t="s">
        <v>1421</v>
      </c>
      <c r="D784" s="191">
        <v>1</v>
      </c>
      <c r="F784" s="182" t="s">
        <v>1422</v>
      </c>
      <c r="G784" s="198">
        <v>10000</v>
      </c>
      <c r="H784" s="180" t="s">
        <v>477</v>
      </c>
    </row>
    <row r="785" spans="1:8" x14ac:dyDescent="0.25">
      <c r="A785" s="180" t="s">
        <v>865</v>
      </c>
      <c r="B785" s="180" t="s">
        <v>864</v>
      </c>
      <c r="C785" s="189" t="s">
        <v>1423</v>
      </c>
      <c r="D785" s="191">
        <v>1</v>
      </c>
      <c r="F785" s="182" t="s">
        <v>1424</v>
      </c>
      <c r="G785" s="198">
        <v>5000</v>
      </c>
      <c r="H785" s="180" t="s">
        <v>477</v>
      </c>
    </row>
    <row r="786" spans="1:8" x14ac:dyDescent="0.25">
      <c r="A786" s="180" t="s">
        <v>865</v>
      </c>
      <c r="B786" s="180" t="s">
        <v>864</v>
      </c>
      <c r="C786" s="189" t="s">
        <v>1425</v>
      </c>
      <c r="D786" s="191">
        <v>1</v>
      </c>
      <c r="F786" s="182" t="s">
        <v>1426</v>
      </c>
      <c r="G786" s="198">
        <v>200</v>
      </c>
      <c r="H786" s="180" t="s">
        <v>477</v>
      </c>
    </row>
    <row r="787" spans="1:8" x14ac:dyDescent="0.25">
      <c r="A787" s="180" t="s">
        <v>865</v>
      </c>
      <c r="B787" s="180" t="s">
        <v>864</v>
      </c>
      <c r="C787" s="189" t="s">
        <v>1425</v>
      </c>
      <c r="D787" s="191">
        <v>1</v>
      </c>
      <c r="F787" s="182" t="s">
        <v>1427</v>
      </c>
      <c r="G787" s="198">
        <v>200</v>
      </c>
      <c r="H787" s="180" t="s">
        <v>477</v>
      </c>
    </row>
    <row r="788" spans="1:8" x14ac:dyDescent="0.25">
      <c r="A788" s="180" t="s">
        <v>865</v>
      </c>
      <c r="B788" s="180" t="s">
        <v>864</v>
      </c>
      <c r="C788" s="189" t="s">
        <v>1179</v>
      </c>
      <c r="D788" s="191">
        <v>1</v>
      </c>
      <c r="F788" s="182" t="s">
        <v>1428</v>
      </c>
      <c r="G788" s="198">
        <v>2000</v>
      </c>
      <c r="H788" s="180" t="s">
        <v>477</v>
      </c>
    </row>
    <row r="789" spans="1:8" x14ac:dyDescent="0.25">
      <c r="A789" s="180" t="s">
        <v>865</v>
      </c>
      <c r="B789" s="180" t="s">
        <v>864</v>
      </c>
      <c r="C789" s="189" t="s">
        <v>1425</v>
      </c>
      <c r="D789" s="191">
        <v>1</v>
      </c>
      <c r="F789" s="182" t="s">
        <v>1429</v>
      </c>
      <c r="G789" s="198">
        <v>200</v>
      </c>
      <c r="H789" s="180" t="s">
        <v>477</v>
      </c>
    </row>
    <row r="790" spans="1:8" x14ac:dyDescent="0.25">
      <c r="A790" s="180" t="s">
        <v>865</v>
      </c>
      <c r="B790" s="180" t="s">
        <v>864</v>
      </c>
      <c r="C790" s="189" t="s">
        <v>1342</v>
      </c>
      <c r="D790" s="191">
        <v>1</v>
      </c>
      <c r="F790" s="182" t="s">
        <v>1430</v>
      </c>
      <c r="G790" s="198">
        <v>8000</v>
      </c>
      <c r="H790" s="180" t="s">
        <v>477</v>
      </c>
    </row>
    <row r="791" spans="1:8" x14ac:dyDescent="0.25">
      <c r="A791" s="180" t="s">
        <v>865</v>
      </c>
      <c r="B791" s="180" t="s">
        <v>864</v>
      </c>
      <c r="C791" s="189" t="s">
        <v>1342</v>
      </c>
      <c r="D791" s="191">
        <v>1</v>
      </c>
      <c r="F791" s="182" t="s">
        <v>1431</v>
      </c>
      <c r="G791" s="198">
        <v>8000</v>
      </c>
      <c r="H791" s="180" t="s">
        <v>477</v>
      </c>
    </row>
    <row r="792" spans="1:8" x14ac:dyDescent="0.25">
      <c r="A792" s="180" t="s">
        <v>865</v>
      </c>
      <c r="B792" s="180" t="s">
        <v>864</v>
      </c>
      <c r="C792" s="189" t="s">
        <v>1432</v>
      </c>
      <c r="D792" s="191">
        <v>1</v>
      </c>
      <c r="F792" s="182" t="s">
        <v>1433</v>
      </c>
      <c r="G792" s="198">
        <v>8000</v>
      </c>
      <c r="H792" s="180" t="s">
        <v>477</v>
      </c>
    </row>
    <row r="793" spans="1:8" x14ac:dyDescent="0.25">
      <c r="A793" s="180" t="s">
        <v>865</v>
      </c>
      <c r="B793" s="180" t="s">
        <v>864</v>
      </c>
      <c r="C793" s="189" t="s">
        <v>1243</v>
      </c>
      <c r="D793" s="191">
        <v>1</v>
      </c>
      <c r="F793" s="182" t="s">
        <v>1434</v>
      </c>
      <c r="G793" s="198">
        <v>8000</v>
      </c>
      <c r="H793" s="180" t="s">
        <v>477</v>
      </c>
    </row>
    <row r="794" spans="1:8" x14ac:dyDescent="0.25">
      <c r="A794" s="180" t="s">
        <v>865</v>
      </c>
      <c r="B794" s="180" t="s">
        <v>864</v>
      </c>
      <c r="C794" s="189" t="s">
        <v>1243</v>
      </c>
      <c r="D794" s="191">
        <v>1</v>
      </c>
      <c r="F794" s="182" t="s">
        <v>1435</v>
      </c>
      <c r="G794" s="198">
        <v>8000</v>
      </c>
      <c r="H794" s="180" t="s">
        <v>477</v>
      </c>
    </row>
    <row r="795" spans="1:8" x14ac:dyDescent="0.25">
      <c r="A795" s="180" t="s">
        <v>865</v>
      </c>
      <c r="B795" s="180" t="s">
        <v>864</v>
      </c>
      <c r="C795" s="189" t="s">
        <v>1436</v>
      </c>
      <c r="D795" s="191">
        <v>1</v>
      </c>
      <c r="F795" s="182" t="s">
        <v>1437</v>
      </c>
      <c r="G795" s="198">
        <v>8000</v>
      </c>
      <c r="H795" s="180" t="s">
        <v>477</v>
      </c>
    </row>
    <row r="796" spans="1:8" x14ac:dyDescent="0.25">
      <c r="A796" s="180" t="s">
        <v>865</v>
      </c>
      <c r="B796" s="180" t="s">
        <v>864</v>
      </c>
      <c r="C796" s="189" t="s">
        <v>1425</v>
      </c>
      <c r="D796" s="191">
        <v>1</v>
      </c>
      <c r="F796" s="182" t="s">
        <v>1438</v>
      </c>
      <c r="G796" s="198">
        <v>200</v>
      </c>
      <c r="H796" s="180" t="s">
        <v>477</v>
      </c>
    </row>
    <row r="797" spans="1:8" x14ac:dyDescent="0.25">
      <c r="A797" s="180" t="s">
        <v>865</v>
      </c>
      <c r="B797" s="180" t="s">
        <v>864</v>
      </c>
      <c r="C797" s="189" t="s">
        <v>1416</v>
      </c>
      <c r="D797" s="191">
        <v>1</v>
      </c>
      <c r="F797" s="182" t="s">
        <v>1439</v>
      </c>
      <c r="G797" s="198">
        <v>5000</v>
      </c>
      <c r="H797" s="180" t="s">
        <v>477</v>
      </c>
    </row>
    <row r="798" spans="1:8" x14ac:dyDescent="0.25">
      <c r="A798" s="180" t="s">
        <v>865</v>
      </c>
      <c r="B798" s="180" t="s">
        <v>864</v>
      </c>
      <c r="C798" s="189" t="s">
        <v>1416</v>
      </c>
      <c r="D798" s="191">
        <v>1</v>
      </c>
      <c r="F798" s="182" t="s">
        <v>1440</v>
      </c>
      <c r="G798" s="198">
        <v>5000</v>
      </c>
      <c r="H798" s="180" t="s">
        <v>477</v>
      </c>
    </row>
    <row r="799" spans="1:8" x14ac:dyDescent="0.25">
      <c r="A799" s="180" t="s">
        <v>865</v>
      </c>
      <c r="B799" s="180" t="s">
        <v>864</v>
      </c>
      <c r="C799" s="189" t="s">
        <v>1436</v>
      </c>
      <c r="D799" s="191">
        <v>1</v>
      </c>
      <c r="F799" s="182" t="s">
        <v>1441</v>
      </c>
      <c r="G799" s="198">
        <v>8000</v>
      </c>
      <c r="H799" s="180" t="s">
        <v>477</v>
      </c>
    </row>
    <row r="800" spans="1:8" x14ac:dyDescent="0.25">
      <c r="A800" s="180" t="s">
        <v>865</v>
      </c>
      <c r="B800" s="180" t="s">
        <v>864</v>
      </c>
      <c r="C800" s="189" t="s">
        <v>1293</v>
      </c>
      <c r="D800" s="191">
        <v>1</v>
      </c>
      <c r="F800" s="182" t="s">
        <v>1442</v>
      </c>
      <c r="G800" s="198">
        <v>4000</v>
      </c>
      <c r="H800" s="180" t="s">
        <v>477</v>
      </c>
    </row>
    <row r="801" spans="1:8" x14ac:dyDescent="0.25">
      <c r="A801" s="180" t="s">
        <v>865</v>
      </c>
      <c r="B801" s="180" t="s">
        <v>864</v>
      </c>
      <c r="C801" s="194" t="s">
        <v>1443</v>
      </c>
      <c r="D801" s="191">
        <v>1</v>
      </c>
      <c r="E801" s="69"/>
      <c r="F801" s="185" t="s">
        <v>708</v>
      </c>
      <c r="G801" s="216">
        <v>1500</v>
      </c>
      <c r="H801" s="180" t="s">
        <v>477</v>
      </c>
    </row>
    <row r="802" spans="1:8" x14ac:dyDescent="0.25">
      <c r="A802" s="180" t="s">
        <v>865</v>
      </c>
      <c r="B802" s="180" t="s">
        <v>864</v>
      </c>
      <c r="C802" s="194" t="s">
        <v>1444</v>
      </c>
      <c r="D802" s="191">
        <v>1</v>
      </c>
      <c r="E802" s="69"/>
      <c r="F802" s="205" t="s">
        <v>1445</v>
      </c>
      <c r="G802" s="206">
        <v>3000</v>
      </c>
      <c r="H802" s="180" t="s">
        <v>477</v>
      </c>
    </row>
    <row r="803" spans="1:8" x14ac:dyDescent="0.25">
      <c r="A803" s="180" t="s">
        <v>865</v>
      </c>
      <c r="B803" s="180" t="s">
        <v>864</v>
      </c>
      <c r="C803" s="194" t="s">
        <v>1443</v>
      </c>
      <c r="D803" s="191">
        <v>1</v>
      </c>
      <c r="E803" s="69"/>
      <c r="F803" s="205" t="s">
        <v>1446</v>
      </c>
      <c r="G803" s="206">
        <v>1500</v>
      </c>
      <c r="H803" s="180" t="s">
        <v>477</v>
      </c>
    </row>
    <row r="804" spans="1:8" x14ac:dyDescent="0.25">
      <c r="A804" s="180" t="s">
        <v>865</v>
      </c>
      <c r="B804" s="180" t="s">
        <v>864</v>
      </c>
      <c r="C804" s="194" t="s">
        <v>1443</v>
      </c>
      <c r="D804" s="191">
        <v>1</v>
      </c>
      <c r="E804" s="69"/>
      <c r="F804" s="205" t="s">
        <v>1447</v>
      </c>
      <c r="G804" s="206">
        <v>1500</v>
      </c>
      <c r="H804" s="180" t="s">
        <v>477</v>
      </c>
    </row>
    <row r="805" spans="1:8" x14ac:dyDescent="0.25">
      <c r="A805" s="180" t="s">
        <v>865</v>
      </c>
      <c r="B805" s="180" t="s">
        <v>864</v>
      </c>
      <c r="C805" s="194" t="s">
        <v>1056</v>
      </c>
      <c r="D805" s="191">
        <v>1</v>
      </c>
      <c r="E805" s="69"/>
      <c r="F805" s="205" t="s">
        <v>1448</v>
      </c>
      <c r="G805" s="206">
        <v>5000</v>
      </c>
      <c r="H805" s="180" t="s">
        <v>477</v>
      </c>
    </row>
    <row r="806" spans="1:8" x14ac:dyDescent="0.25">
      <c r="A806" s="180" t="s">
        <v>865</v>
      </c>
      <c r="B806" s="180" t="s">
        <v>864</v>
      </c>
      <c r="C806" s="194" t="s">
        <v>1436</v>
      </c>
      <c r="D806" s="191">
        <v>1</v>
      </c>
      <c r="E806" s="69"/>
      <c r="F806" s="205" t="s">
        <v>1449</v>
      </c>
      <c r="G806" s="206">
        <v>10000</v>
      </c>
      <c r="H806" s="180" t="s">
        <v>477</v>
      </c>
    </row>
    <row r="807" spans="1:8" x14ac:dyDescent="0.25">
      <c r="A807" s="180" t="s">
        <v>865</v>
      </c>
      <c r="B807" s="180" t="s">
        <v>864</v>
      </c>
      <c r="C807" s="194" t="s">
        <v>1443</v>
      </c>
      <c r="D807" s="191">
        <v>1</v>
      </c>
      <c r="E807" s="69"/>
      <c r="F807" s="205" t="s">
        <v>1450</v>
      </c>
      <c r="G807" s="206">
        <v>1500</v>
      </c>
      <c r="H807" s="180" t="s">
        <v>477</v>
      </c>
    </row>
    <row r="808" spans="1:8" x14ac:dyDescent="0.25">
      <c r="A808" s="180" t="s">
        <v>865</v>
      </c>
      <c r="B808" s="180" t="s">
        <v>864</v>
      </c>
      <c r="C808" s="189" t="s">
        <v>1451</v>
      </c>
      <c r="D808" s="191">
        <v>1</v>
      </c>
      <c r="F808" s="182" t="s">
        <v>1452</v>
      </c>
      <c r="G808" s="198">
        <v>6000</v>
      </c>
      <c r="H808" s="180" t="s">
        <v>477</v>
      </c>
    </row>
    <row r="809" spans="1:8" x14ac:dyDescent="0.25">
      <c r="A809" s="180" t="s">
        <v>865</v>
      </c>
      <c r="B809" s="180" t="s">
        <v>864</v>
      </c>
      <c r="C809" s="189" t="s">
        <v>1293</v>
      </c>
      <c r="D809" s="191">
        <v>1</v>
      </c>
      <c r="F809" s="182" t="s">
        <v>1453</v>
      </c>
      <c r="G809" s="198">
        <v>4000</v>
      </c>
      <c r="H809" s="180" t="s">
        <v>477</v>
      </c>
    </row>
    <row r="810" spans="1:8" x14ac:dyDescent="0.25">
      <c r="A810" s="180" t="s">
        <v>865</v>
      </c>
      <c r="B810" s="180" t="s">
        <v>864</v>
      </c>
      <c r="C810" s="189" t="s">
        <v>1293</v>
      </c>
      <c r="D810" s="191">
        <v>1</v>
      </c>
      <c r="F810" s="182" t="s">
        <v>1454</v>
      </c>
      <c r="G810" s="198">
        <v>4000</v>
      </c>
      <c r="H810" s="180" t="s">
        <v>477</v>
      </c>
    </row>
    <row r="811" spans="1:8" x14ac:dyDescent="0.25">
      <c r="A811" s="180" t="s">
        <v>865</v>
      </c>
      <c r="B811" s="180" t="s">
        <v>864</v>
      </c>
      <c r="C811" s="189" t="s">
        <v>1293</v>
      </c>
      <c r="D811" s="191">
        <v>1</v>
      </c>
      <c r="F811" s="182" t="s">
        <v>1455</v>
      </c>
      <c r="G811" s="198">
        <v>4000</v>
      </c>
      <c r="H811" s="180" t="s">
        <v>477</v>
      </c>
    </row>
    <row r="812" spans="1:8" x14ac:dyDescent="0.25">
      <c r="A812" s="180" t="s">
        <v>865</v>
      </c>
      <c r="B812" s="180" t="s">
        <v>864</v>
      </c>
      <c r="C812" s="189" t="s">
        <v>1293</v>
      </c>
      <c r="D812" s="191">
        <v>1</v>
      </c>
      <c r="F812" s="182" t="s">
        <v>1456</v>
      </c>
      <c r="G812" s="198">
        <v>4000</v>
      </c>
      <c r="H812" s="180" t="s">
        <v>477</v>
      </c>
    </row>
    <row r="813" spans="1:8" x14ac:dyDescent="0.25">
      <c r="A813" s="180" t="s">
        <v>865</v>
      </c>
      <c r="B813" s="180" t="s">
        <v>864</v>
      </c>
      <c r="C813" s="189" t="s">
        <v>1457</v>
      </c>
      <c r="D813" s="195">
        <v>1</v>
      </c>
      <c r="F813" s="182" t="s">
        <v>1458</v>
      </c>
      <c r="G813" s="198">
        <v>6000</v>
      </c>
      <c r="H813" s="180" t="s">
        <v>477</v>
      </c>
    </row>
    <row r="814" spans="1:8" x14ac:dyDescent="0.25">
      <c r="A814" s="180" t="s">
        <v>865</v>
      </c>
      <c r="B814" s="180" t="s">
        <v>864</v>
      </c>
      <c r="C814" s="189" t="s">
        <v>1227</v>
      </c>
      <c r="D814" s="191">
        <v>1</v>
      </c>
      <c r="F814" s="182" t="s">
        <v>1459</v>
      </c>
      <c r="G814" s="198">
        <v>6000</v>
      </c>
      <c r="H814" s="180" t="s">
        <v>477</v>
      </c>
    </row>
    <row r="815" spans="1:8" x14ac:dyDescent="0.25">
      <c r="A815" s="180" t="s">
        <v>865</v>
      </c>
      <c r="B815" s="180" t="s">
        <v>864</v>
      </c>
      <c r="C815" s="189" t="s">
        <v>1227</v>
      </c>
      <c r="D815" s="191">
        <v>1</v>
      </c>
      <c r="F815" s="182" t="s">
        <v>1460</v>
      </c>
      <c r="G815" s="198">
        <v>6000</v>
      </c>
      <c r="H815" s="180" t="s">
        <v>477</v>
      </c>
    </row>
    <row r="816" spans="1:8" x14ac:dyDescent="0.25">
      <c r="A816" s="180" t="s">
        <v>865</v>
      </c>
      <c r="B816" s="180" t="s">
        <v>864</v>
      </c>
      <c r="C816" s="189" t="s">
        <v>1283</v>
      </c>
      <c r="D816" s="191">
        <v>1</v>
      </c>
      <c r="F816" s="182" t="s">
        <v>1461</v>
      </c>
      <c r="G816" s="198">
        <v>8000</v>
      </c>
      <c r="H816" s="180" t="s">
        <v>477</v>
      </c>
    </row>
    <row r="817" spans="1:8" x14ac:dyDescent="0.25">
      <c r="A817" s="180" t="s">
        <v>865</v>
      </c>
      <c r="B817" s="180" t="s">
        <v>864</v>
      </c>
      <c r="C817" s="189" t="s">
        <v>1462</v>
      </c>
      <c r="D817" s="191">
        <v>1</v>
      </c>
      <c r="F817" s="182" t="s">
        <v>1463</v>
      </c>
      <c r="G817" s="198">
        <v>8000</v>
      </c>
      <c r="H817" s="180" t="s">
        <v>477</v>
      </c>
    </row>
    <row r="818" spans="1:8" x14ac:dyDescent="0.25">
      <c r="A818" s="180" t="s">
        <v>865</v>
      </c>
      <c r="B818" s="180" t="s">
        <v>864</v>
      </c>
      <c r="C818" s="189" t="s">
        <v>1462</v>
      </c>
      <c r="D818" s="191">
        <v>1</v>
      </c>
      <c r="F818" s="182" t="s">
        <v>1458</v>
      </c>
      <c r="G818" s="198">
        <v>8000</v>
      </c>
      <c r="H818" s="180" t="s">
        <v>477</v>
      </c>
    </row>
    <row r="819" spans="1:8" x14ac:dyDescent="0.25">
      <c r="A819" s="180" t="s">
        <v>865</v>
      </c>
      <c r="B819" s="180" t="s">
        <v>864</v>
      </c>
      <c r="C819" s="189" t="s">
        <v>1462</v>
      </c>
      <c r="D819" s="191">
        <v>1</v>
      </c>
      <c r="F819" s="182" t="s">
        <v>1464</v>
      </c>
      <c r="G819" s="198">
        <v>8000</v>
      </c>
      <c r="H819" s="180" t="s">
        <v>477</v>
      </c>
    </row>
    <row r="820" spans="1:8" x14ac:dyDescent="0.25">
      <c r="A820" s="180" t="s">
        <v>865</v>
      </c>
      <c r="B820" s="180" t="s">
        <v>864</v>
      </c>
      <c r="C820" s="189" t="s">
        <v>1462</v>
      </c>
      <c r="D820" s="191">
        <v>1</v>
      </c>
      <c r="F820" s="182" t="s">
        <v>1465</v>
      </c>
      <c r="G820" s="198">
        <v>8000</v>
      </c>
      <c r="H820" s="180" t="s">
        <v>477</v>
      </c>
    </row>
    <row r="821" spans="1:8" x14ac:dyDescent="0.25">
      <c r="A821" s="180" t="s">
        <v>865</v>
      </c>
      <c r="B821" s="180" t="s">
        <v>864</v>
      </c>
      <c r="C821" s="189" t="s">
        <v>1462</v>
      </c>
      <c r="D821" s="191">
        <v>1</v>
      </c>
      <c r="F821" s="182" t="s">
        <v>1466</v>
      </c>
      <c r="G821" s="198">
        <v>8000</v>
      </c>
      <c r="H821" s="180" t="s">
        <v>477</v>
      </c>
    </row>
    <row r="822" spans="1:8" x14ac:dyDescent="0.25">
      <c r="A822" s="180" t="s">
        <v>865</v>
      </c>
      <c r="B822" s="180" t="s">
        <v>864</v>
      </c>
      <c r="C822" s="189" t="s">
        <v>1462</v>
      </c>
      <c r="D822" s="191">
        <v>1</v>
      </c>
      <c r="F822" s="182" t="s">
        <v>1467</v>
      </c>
      <c r="G822" s="198">
        <v>8000</v>
      </c>
      <c r="H822" s="180" t="s">
        <v>477</v>
      </c>
    </row>
    <row r="823" spans="1:8" x14ac:dyDescent="0.25">
      <c r="A823" s="180" t="s">
        <v>865</v>
      </c>
      <c r="B823" s="180" t="s">
        <v>864</v>
      </c>
      <c r="C823" s="189" t="s">
        <v>1462</v>
      </c>
      <c r="D823" s="191">
        <v>1</v>
      </c>
      <c r="F823" s="182" t="s">
        <v>1468</v>
      </c>
      <c r="G823" s="198">
        <v>8000</v>
      </c>
      <c r="H823" s="180" t="s">
        <v>477</v>
      </c>
    </row>
    <row r="824" spans="1:8" x14ac:dyDescent="0.25">
      <c r="A824" s="180" t="s">
        <v>865</v>
      </c>
      <c r="B824" s="180" t="s">
        <v>864</v>
      </c>
      <c r="C824" s="189" t="s">
        <v>1462</v>
      </c>
      <c r="D824" s="191">
        <v>1</v>
      </c>
      <c r="F824" s="182" t="s">
        <v>1469</v>
      </c>
      <c r="G824" s="198">
        <v>8000</v>
      </c>
      <c r="H824" s="180" t="s">
        <v>477</v>
      </c>
    </row>
    <row r="825" spans="1:8" x14ac:dyDescent="0.25">
      <c r="A825" s="180" t="s">
        <v>865</v>
      </c>
      <c r="B825" s="180" t="s">
        <v>864</v>
      </c>
      <c r="C825" s="189" t="s">
        <v>1462</v>
      </c>
      <c r="D825" s="191">
        <v>1</v>
      </c>
      <c r="F825" s="182" t="s">
        <v>1470</v>
      </c>
      <c r="G825" s="198">
        <v>8000</v>
      </c>
      <c r="H825" s="180" t="s">
        <v>477</v>
      </c>
    </row>
    <row r="826" spans="1:8" x14ac:dyDescent="0.25">
      <c r="A826" s="180" t="s">
        <v>865</v>
      </c>
      <c r="B826" s="180" t="s">
        <v>864</v>
      </c>
      <c r="C826" s="189" t="s">
        <v>1462</v>
      </c>
      <c r="D826" s="191">
        <v>1</v>
      </c>
      <c r="F826" s="182" t="s">
        <v>1471</v>
      </c>
      <c r="G826" s="198">
        <v>8000</v>
      </c>
      <c r="H826" s="180" t="s">
        <v>477</v>
      </c>
    </row>
    <row r="827" spans="1:8" x14ac:dyDescent="0.25">
      <c r="A827" s="180" t="s">
        <v>865</v>
      </c>
      <c r="B827" s="180" t="s">
        <v>864</v>
      </c>
      <c r="C827" s="189" t="s">
        <v>1462</v>
      </c>
      <c r="D827" s="191">
        <v>1</v>
      </c>
      <c r="F827" s="182" t="s">
        <v>1472</v>
      </c>
      <c r="G827" s="198">
        <v>8000</v>
      </c>
      <c r="H827" s="180" t="s">
        <v>477</v>
      </c>
    </row>
    <row r="828" spans="1:8" x14ac:dyDescent="0.25">
      <c r="A828" s="180" t="s">
        <v>865</v>
      </c>
      <c r="B828" s="180" t="s">
        <v>864</v>
      </c>
      <c r="C828" s="189" t="s">
        <v>1462</v>
      </c>
      <c r="D828" s="191">
        <v>1</v>
      </c>
      <c r="F828" s="182" t="s">
        <v>1473</v>
      </c>
      <c r="G828" s="198">
        <v>8000</v>
      </c>
      <c r="H828" s="180" t="s">
        <v>477</v>
      </c>
    </row>
    <row r="829" spans="1:8" x14ac:dyDescent="0.25">
      <c r="A829" s="180" t="s">
        <v>865</v>
      </c>
      <c r="B829" s="180" t="s">
        <v>864</v>
      </c>
      <c r="C829" s="189" t="s">
        <v>1462</v>
      </c>
      <c r="D829" s="191">
        <v>1</v>
      </c>
      <c r="F829" s="182" t="s">
        <v>1474</v>
      </c>
      <c r="G829" s="198">
        <v>8000</v>
      </c>
      <c r="H829" s="180" t="s">
        <v>477</v>
      </c>
    </row>
    <row r="830" spans="1:8" x14ac:dyDescent="0.25">
      <c r="A830" s="180" t="s">
        <v>865</v>
      </c>
      <c r="B830" s="180" t="s">
        <v>864</v>
      </c>
      <c r="C830" s="189" t="s">
        <v>1462</v>
      </c>
      <c r="D830" s="191">
        <v>1</v>
      </c>
      <c r="F830" s="182" t="s">
        <v>1475</v>
      </c>
      <c r="G830" s="198">
        <v>8000</v>
      </c>
      <c r="H830" s="180" t="s">
        <v>477</v>
      </c>
    </row>
    <row r="831" spans="1:8" x14ac:dyDescent="0.25">
      <c r="A831" s="180" t="s">
        <v>865</v>
      </c>
      <c r="B831" s="180" t="s">
        <v>864</v>
      </c>
      <c r="C831" s="189" t="s">
        <v>1462</v>
      </c>
      <c r="D831" s="191">
        <v>1</v>
      </c>
      <c r="F831" s="182" t="s">
        <v>1476</v>
      </c>
      <c r="G831" s="198">
        <v>8000</v>
      </c>
      <c r="H831" s="180" t="s">
        <v>477</v>
      </c>
    </row>
    <row r="832" spans="1:8" x14ac:dyDescent="0.25">
      <c r="A832" s="180" t="s">
        <v>865</v>
      </c>
      <c r="B832" s="180" t="s">
        <v>864</v>
      </c>
      <c r="C832" s="189" t="s">
        <v>1462</v>
      </c>
      <c r="D832" s="191">
        <v>1</v>
      </c>
      <c r="F832" s="182" t="s">
        <v>1477</v>
      </c>
      <c r="G832" s="198">
        <v>8000</v>
      </c>
      <c r="H832" s="180" t="s">
        <v>477</v>
      </c>
    </row>
    <row r="833" spans="1:8" x14ac:dyDescent="0.25">
      <c r="A833" s="180" t="s">
        <v>865</v>
      </c>
      <c r="B833" s="180" t="s">
        <v>864</v>
      </c>
      <c r="C833" s="189" t="s">
        <v>1462</v>
      </c>
      <c r="D833" s="191">
        <v>1</v>
      </c>
      <c r="F833" s="182" t="s">
        <v>1478</v>
      </c>
      <c r="G833" s="198">
        <v>8000</v>
      </c>
      <c r="H833" s="180" t="s">
        <v>477</v>
      </c>
    </row>
    <row r="834" spans="1:8" x14ac:dyDescent="0.25">
      <c r="A834" s="180" t="s">
        <v>865</v>
      </c>
      <c r="B834" s="180" t="s">
        <v>864</v>
      </c>
      <c r="C834" s="189" t="s">
        <v>1462</v>
      </c>
      <c r="D834" s="191">
        <v>1</v>
      </c>
      <c r="F834" s="182" t="s">
        <v>1479</v>
      </c>
      <c r="G834" s="198">
        <v>8000</v>
      </c>
      <c r="H834" s="180" t="s">
        <v>477</v>
      </c>
    </row>
    <row r="835" spans="1:8" x14ac:dyDescent="0.25">
      <c r="A835" s="180" t="s">
        <v>865</v>
      </c>
      <c r="B835" s="180" t="s">
        <v>864</v>
      </c>
      <c r="C835" s="189" t="s">
        <v>1462</v>
      </c>
      <c r="D835" s="191">
        <v>1</v>
      </c>
      <c r="F835" s="182" t="s">
        <v>1480</v>
      </c>
      <c r="G835" s="198">
        <v>8000</v>
      </c>
      <c r="H835" s="180" t="s">
        <v>477</v>
      </c>
    </row>
    <row r="836" spans="1:8" x14ac:dyDescent="0.25">
      <c r="A836" s="180" t="s">
        <v>865</v>
      </c>
      <c r="B836" s="180" t="s">
        <v>864</v>
      </c>
      <c r="C836" s="189" t="s">
        <v>1462</v>
      </c>
      <c r="D836" s="191">
        <v>1</v>
      </c>
      <c r="F836" s="182" t="s">
        <v>1481</v>
      </c>
      <c r="G836" s="198">
        <v>8000</v>
      </c>
      <c r="H836" s="180" t="s">
        <v>477</v>
      </c>
    </row>
    <row r="837" spans="1:8" x14ac:dyDescent="0.25">
      <c r="A837" s="180" t="s">
        <v>865</v>
      </c>
      <c r="B837" s="180" t="s">
        <v>864</v>
      </c>
      <c r="C837" s="189" t="s">
        <v>1462</v>
      </c>
      <c r="D837" s="191">
        <v>1</v>
      </c>
      <c r="F837" s="182" t="s">
        <v>1482</v>
      </c>
      <c r="G837" s="198">
        <v>8000</v>
      </c>
      <c r="H837" s="180" t="s">
        <v>477</v>
      </c>
    </row>
    <row r="838" spans="1:8" x14ac:dyDescent="0.25">
      <c r="A838" s="180" t="s">
        <v>865</v>
      </c>
      <c r="B838" s="180" t="s">
        <v>864</v>
      </c>
      <c r="C838" s="189" t="s">
        <v>1462</v>
      </c>
      <c r="D838" s="191">
        <v>1</v>
      </c>
      <c r="F838" s="182" t="s">
        <v>1483</v>
      </c>
      <c r="G838" s="198">
        <v>8000</v>
      </c>
      <c r="H838" s="180" t="s">
        <v>477</v>
      </c>
    </row>
    <row r="839" spans="1:8" x14ac:dyDescent="0.25">
      <c r="A839" s="180" t="s">
        <v>865</v>
      </c>
      <c r="B839" s="180" t="s">
        <v>864</v>
      </c>
      <c r="C839" s="189" t="s">
        <v>1462</v>
      </c>
      <c r="D839" s="191">
        <v>1</v>
      </c>
      <c r="F839" s="182" t="s">
        <v>1484</v>
      </c>
      <c r="G839" s="198">
        <v>8000</v>
      </c>
      <c r="H839" s="180" t="s">
        <v>477</v>
      </c>
    </row>
    <row r="840" spans="1:8" x14ac:dyDescent="0.25">
      <c r="A840" s="180" t="s">
        <v>865</v>
      </c>
      <c r="B840" s="180" t="s">
        <v>864</v>
      </c>
      <c r="C840" s="189" t="s">
        <v>1462</v>
      </c>
      <c r="D840" s="191">
        <v>1</v>
      </c>
      <c r="F840" s="182" t="s">
        <v>1485</v>
      </c>
      <c r="G840" s="198">
        <v>8000</v>
      </c>
      <c r="H840" s="180" t="s">
        <v>477</v>
      </c>
    </row>
    <row r="841" spans="1:8" x14ac:dyDescent="0.25">
      <c r="A841" s="180" t="s">
        <v>865</v>
      </c>
      <c r="B841" s="180" t="s">
        <v>864</v>
      </c>
      <c r="C841" s="189" t="s">
        <v>1056</v>
      </c>
      <c r="D841" s="191">
        <v>1</v>
      </c>
      <c r="F841" s="182" t="s">
        <v>1486</v>
      </c>
      <c r="G841" s="198">
        <v>5000</v>
      </c>
      <c r="H841" s="180" t="s">
        <v>477</v>
      </c>
    </row>
    <row r="842" spans="1:8" x14ac:dyDescent="0.25">
      <c r="A842" s="180" t="s">
        <v>865</v>
      </c>
      <c r="B842" s="180" t="s">
        <v>864</v>
      </c>
      <c r="C842" s="189" t="s">
        <v>1283</v>
      </c>
      <c r="D842" s="191">
        <v>1</v>
      </c>
      <c r="F842" s="182" t="s">
        <v>1487</v>
      </c>
      <c r="G842" s="198">
        <v>8000</v>
      </c>
      <c r="H842" s="180" t="s">
        <v>477</v>
      </c>
    </row>
    <row r="843" spans="1:8" x14ac:dyDescent="0.25">
      <c r="A843" s="180" t="s">
        <v>865</v>
      </c>
      <c r="B843" s="180" t="s">
        <v>864</v>
      </c>
      <c r="C843" s="189" t="s">
        <v>1488</v>
      </c>
      <c r="D843" s="181">
        <v>1</v>
      </c>
      <c r="E843" s="180"/>
      <c r="F843" s="196" t="s">
        <v>1489</v>
      </c>
      <c r="G843" s="198">
        <v>6000</v>
      </c>
      <c r="H843" s="180" t="s">
        <v>477</v>
      </c>
    </row>
    <row r="844" spans="1:8" x14ac:dyDescent="0.25">
      <c r="A844" s="180" t="s">
        <v>865</v>
      </c>
      <c r="B844" s="180" t="s">
        <v>864</v>
      </c>
      <c r="C844" s="189" t="s">
        <v>1490</v>
      </c>
      <c r="D844" s="181">
        <v>1</v>
      </c>
      <c r="E844" s="180"/>
      <c r="F844" s="196" t="s">
        <v>1491</v>
      </c>
      <c r="G844" s="198">
        <v>6000</v>
      </c>
      <c r="H844" s="180" t="s">
        <v>477</v>
      </c>
    </row>
    <row r="845" spans="1:8" x14ac:dyDescent="0.25">
      <c r="A845" s="180" t="s">
        <v>865</v>
      </c>
      <c r="B845" s="180" t="s">
        <v>1492</v>
      </c>
      <c r="C845" s="189" t="s">
        <v>1056</v>
      </c>
      <c r="D845" s="191">
        <v>1</v>
      </c>
      <c r="F845" s="182" t="s">
        <v>1493</v>
      </c>
      <c r="G845" s="198">
        <v>5000</v>
      </c>
      <c r="H845" s="180" t="s">
        <v>477</v>
      </c>
    </row>
    <row r="846" spans="1:8" x14ac:dyDescent="0.25">
      <c r="A846" s="180" t="s">
        <v>865</v>
      </c>
      <c r="B846" s="180" t="s">
        <v>1492</v>
      </c>
      <c r="C846" s="189" t="s">
        <v>1058</v>
      </c>
      <c r="D846" s="191">
        <v>1</v>
      </c>
      <c r="F846" s="182" t="s">
        <v>1494</v>
      </c>
      <c r="G846" s="198">
        <v>6000</v>
      </c>
      <c r="H846" s="180" t="s">
        <v>477</v>
      </c>
    </row>
    <row r="847" spans="1:8" x14ac:dyDescent="0.25">
      <c r="A847" s="180" t="s">
        <v>865</v>
      </c>
      <c r="B847" s="180" t="s">
        <v>1492</v>
      </c>
      <c r="C847" s="189" t="s">
        <v>1098</v>
      </c>
      <c r="D847" s="191">
        <v>1</v>
      </c>
      <c r="F847" s="182" t="s">
        <v>1495</v>
      </c>
      <c r="G847" s="198">
        <v>4000</v>
      </c>
      <c r="H847" s="180" t="s">
        <v>477</v>
      </c>
    </row>
    <row r="848" spans="1:8" x14ac:dyDescent="0.25">
      <c r="A848" s="180" t="s">
        <v>865</v>
      </c>
      <c r="B848" s="180" t="s">
        <v>1492</v>
      </c>
      <c r="C848" s="189" t="s">
        <v>1496</v>
      </c>
      <c r="D848" s="191">
        <v>1</v>
      </c>
      <c r="F848" s="185" t="s">
        <v>708</v>
      </c>
      <c r="G848" s="200">
        <v>2000</v>
      </c>
      <c r="H848" s="180" t="s">
        <v>477</v>
      </c>
    </row>
    <row r="849" spans="1:8" x14ac:dyDescent="0.25">
      <c r="A849" s="180" t="s">
        <v>865</v>
      </c>
      <c r="B849" s="180" t="s">
        <v>1492</v>
      </c>
      <c r="C849" s="189" t="s">
        <v>1347</v>
      </c>
      <c r="D849" s="191">
        <v>1</v>
      </c>
      <c r="F849" s="182" t="s">
        <v>1497</v>
      </c>
      <c r="G849" s="198">
        <v>6000</v>
      </c>
      <c r="H849" s="180" t="s">
        <v>477</v>
      </c>
    </row>
    <row r="850" spans="1:8" x14ac:dyDescent="0.25">
      <c r="A850" s="180" t="s">
        <v>865</v>
      </c>
      <c r="B850" s="180" t="s">
        <v>1498</v>
      </c>
      <c r="C850" s="189" t="s">
        <v>1499</v>
      </c>
      <c r="D850" s="181">
        <v>1</v>
      </c>
      <c r="E850" s="180"/>
      <c r="F850" s="294" t="s">
        <v>708</v>
      </c>
      <c r="G850" s="200">
        <v>6000</v>
      </c>
      <c r="H850" s="180" t="s">
        <v>477</v>
      </c>
    </row>
    <row r="851" spans="1:8" x14ac:dyDescent="0.25">
      <c r="A851" s="180" t="s">
        <v>865</v>
      </c>
      <c r="B851" s="180" t="s">
        <v>1498</v>
      </c>
      <c r="C851" s="189" t="s">
        <v>1283</v>
      </c>
      <c r="D851" s="191">
        <v>1</v>
      </c>
      <c r="F851" s="185" t="s">
        <v>708</v>
      </c>
      <c r="G851" s="200">
        <v>8000</v>
      </c>
      <c r="H851" s="180" t="s">
        <v>477</v>
      </c>
    </row>
    <row r="852" spans="1:8" x14ac:dyDescent="0.25">
      <c r="A852" s="180" t="s">
        <v>865</v>
      </c>
      <c r="B852" s="180" t="s">
        <v>952</v>
      </c>
      <c r="C852" s="189" t="s">
        <v>1500</v>
      </c>
      <c r="D852" s="191">
        <v>1</v>
      </c>
      <c r="F852" s="182" t="s">
        <v>1501</v>
      </c>
      <c r="G852" s="198">
        <v>6000</v>
      </c>
      <c r="H852" s="180" t="s">
        <v>477</v>
      </c>
    </row>
    <row r="853" spans="1:8" x14ac:dyDescent="0.25">
      <c r="A853" s="180" t="s">
        <v>865</v>
      </c>
      <c r="B853" s="180" t="s">
        <v>952</v>
      </c>
      <c r="C853" s="189" t="s">
        <v>1502</v>
      </c>
      <c r="D853" s="191">
        <v>1</v>
      </c>
      <c r="F853" s="182" t="s">
        <v>1503</v>
      </c>
      <c r="G853" s="198">
        <v>3000</v>
      </c>
      <c r="H853" s="180" t="s">
        <v>477</v>
      </c>
    </row>
    <row r="854" spans="1:8" x14ac:dyDescent="0.25">
      <c r="A854" s="180" t="s">
        <v>865</v>
      </c>
      <c r="B854" s="180" t="s">
        <v>952</v>
      </c>
      <c r="C854" s="189" t="s">
        <v>1098</v>
      </c>
      <c r="D854" s="191">
        <v>1</v>
      </c>
      <c r="F854" s="182" t="s">
        <v>1504</v>
      </c>
      <c r="G854" s="198">
        <v>4000</v>
      </c>
      <c r="H854" s="180" t="s">
        <v>477</v>
      </c>
    </row>
    <row r="855" spans="1:8" x14ac:dyDescent="0.25">
      <c r="A855" s="180" t="s">
        <v>865</v>
      </c>
      <c r="B855" s="180" t="s">
        <v>952</v>
      </c>
      <c r="C855" s="189" t="s">
        <v>1505</v>
      </c>
      <c r="D855" s="191">
        <v>1</v>
      </c>
      <c r="F855" s="182" t="s">
        <v>1506</v>
      </c>
      <c r="G855" s="198">
        <v>6000</v>
      </c>
      <c r="H855" s="180" t="s">
        <v>477</v>
      </c>
    </row>
    <row r="856" spans="1:8" x14ac:dyDescent="0.25">
      <c r="A856" s="180" t="s">
        <v>865</v>
      </c>
      <c r="B856" s="180" t="s">
        <v>952</v>
      </c>
      <c r="C856" s="189" t="s">
        <v>1404</v>
      </c>
      <c r="D856" s="191">
        <v>1</v>
      </c>
      <c r="F856" s="182" t="s">
        <v>1507</v>
      </c>
      <c r="G856" s="198">
        <v>6000</v>
      </c>
      <c r="H856" s="180" t="s">
        <v>477</v>
      </c>
    </row>
    <row r="857" spans="1:8" x14ac:dyDescent="0.25">
      <c r="A857" s="180" t="s">
        <v>865</v>
      </c>
      <c r="B857" s="180" t="s">
        <v>952</v>
      </c>
      <c r="C857" s="189" t="s">
        <v>1293</v>
      </c>
      <c r="D857" s="191">
        <v>1</v>
      </c>
      <c r="F857" s="185" t="s">
        <v>708</v>
      </c>
      <c r="G857" s="200">
        <v>4000</v>
      </c>
      <c r="H857" s="180" t="s">
        <v>477</v>
      </c>
    </row>
    <row r="858" spans="1:8" x14ac:dyDescent="0.25">
      <c r="A858" s="180" t="s">
        <v>865</v>
      </c>
      <c r="B858" s="180" t="s">
        <v>952</v>
      </c>
      <c r="C858" s="189" t="s">
        <v>1404</v>
      </c>
      <c r="D858" s="191">
        <v>1</v>
      </c>
      <c r="F858" s="185" t="s">
        <v>708</v>
      </c>
      <c r="G858" s="200">
        <v>6000</v>
      </c>
      <c r="H858" s="180" t="s">
        <v>477</v>
      </c>
    </row>
    <row r="859" spans="1:8" x14ac:dyDescent="0.25">
      <c r="A859" s="180" t="s">
        <v>865</v>
      </c>
      <c r="B859" s="180" t="s">
        <v>952</v>
      </c>
      <c r="C859" s="189" t="s">
        <v>1505</v>
      </c>
      <c r="D859" s="191">
        <v>1</v>
      </c>
      <c r="F859" s="182" t="s">
        <v>889</v>
      </c>
      <c r="G859" s="198">
        <v>6000</v>
      </c>
      <c r="H859" s="180" t="s">
        <v>477</v>
      </c>
    </row>
    <row r="860" spans="1:8" x14ac:dyDescent="0.25">
      <c r="A860" s="180" t="s">
        <v>865</v>
      </c>
      <c r="B860" s="180" t="s">
        <v>952</v>
      </c>
      <c r="C860" s="189" t="s">
        <v>1508</v>
      </c>
      <c r="D860" s="191">
        <v>1</v>
      </c>
      <c r="F860" s="182" t="s">
        <v>1509</v>
      </c>
      <c r="G860" s="198">
        <v>8000</v>
      </c>
      <c r="H860" s="180" t="s">
        <v>477</v>
      </c>
    </row>
    <row r="861" spans="1:8" x14ac:dyDescent="0.25">
      <c r="A861" s="180" t="s">
        <v>865</v>
      </c>
      <c r="B861" s="180" t="s">
        <v>498</v>
      </c>
      <c r="C861" s="189" t="s">
        <v>1058</v>
      </c>
      <c r="D861" s="191">
        <v>1</v>
      </c>
      <c r="F861" s="182" t="s">
        <v>1510</v>
      </c>
      <c r="G861" s="198">
        <v>6000</v>
      </c>
      <c r="H861" s="180" t="s">
        <v>477</v>
      </c>
    </row>
    <row r="862" spans="1:8" x14ac:dyDescent="0.25">
      <c r="A862" s="180" t="s">
        <v>865</v>
      </c>
      <c r="B862" s="180" t="s">
        <v>498</v>
      </c>
      <c r="C862" s="189" t="s">
        <v>1511</v>
      </c>
      <c r="D862" s="191">
        <v>1</v>
      </c>
      <c r="F862" s="182" t="s">
        <v>1512</v>
      </c>
      <c r="G862" s="198">
        <v>7000</v>
      </c>
      <c r="H862" s="180" t="s">
        <v>477</v>
      </c>
    </row>
    <row r="863" spans="1:8" x14ac:dyDescent="0.25">
      <c r="A863" s="180" t="s">
        <v>865</v>
      </c>
      <c r="B863" s="180" t="s">
        <v>498</v>
      </c>
      <c r="C863" s="189" t="s">
        <v>1513</v>
      </c>
      <c r="D863" s="191">
        <v>1</v>
      </c>
      <c r="F863" s="182" t="s">
        <v>1514</v>
      </c>
      <c r="G863" s="198">
        <v>6000</v>
      </c>
      <c r="H863" s="180" t="s">
        <v>477</v>
      </c>
    </row>
    <row r="864" spans="1:8" x14ac:dyDescent="0.25">
      <c r="A864" s="180" t="s">
        <v>865</v>
      </c>
      <c r="B864" s="180" t="s">
        <v>498</v>
      </c>
      <c r="C864" s="189" t="s">
        <v>1098</v>
      </c>
      <c r="D864" s="191">
        <v>1</v>
      </c>
      <c r="F864" s="182" t="s">
        <v>1515</v>
      </c>
      <c r="G864" s="198">
        <v>4000</v>
      </c>
      <c r="H864" s="180" t="s">
        <v>477</v>
      </c>
    </row>
    <row r="865" spans="1:8" x14ac:dyDescent="0.25">
      <c r="A865" s="180" t="s">
        <v>865</v>
      </c>
      <c r="B865" s="180" t="s">
        <v>952</v>
      </c>
      <c r="C865" s="189" t="s">
        <v>1516</v>
      </c>
      <c r="D865" s="191">
        <v>1</v>
      </c>
      <c r="F865" s="185" t="s">
        <v>708</v>
      </c>
      <c r="G865" s="200">
        <v>4000</v>
      </c>
      <c r="H865" s="180" t="s">
        <v>477</v>
      </c>
    </row>
    <row r="866" spans="1:8" x14ac:dyDescent="0.25">
      <c r="A866" s="180" t="s">
        <v>865</v>
      </c>
      <c r="B866" s="180" t="s">
        <v>952</v>
      </c>
      <c r="C866" s="189" t="s">
        <v>1517</v>
      </c>
      <c r="D866" s="191">
        <v>1</v>
      </c>
      <c r="F866" s="182" t="s">
        <v>1518</v>
      </c>
      <c r="G866" s="198">
        <v>3000</v>
      </c>
      <c r="H866" s="180" t="s">
        <v>477</v>
      </c>
    </row>
    <row r="867" spans="1:8" x14ac:dyDescent="0.25">
      <c r="A867" s="180" t="s">
        <v>865</v>
      </c>
      <c r="B867" s="180" t="s">
        <v>949</v>
      </c>
      <c r="C867" s="189" t="s">
        <v>1340</v>
      </c>
      <c r="D867" s="181">
        <v>1</v>
      </c>
      <c r="E867" s="180"/>
      <c r="F867" s="196" t="s">
        <v>1519</v>
      </c>
      <c r="G867" s="198">
        <v>5000</v>
      </c>
      <c r="H867" s="180" t="s">
        <v>477</v>
      </c>
    </row>
    <row r="868" spans="1:8" x14ac:dyDescent="0.25">
      <c r="A868" s="180" t="s">
        <v>865</v>
      </c>
      <c r="B868" s="180" t="s">
        <v>949</v>
      </c>
      <c r="C868" s="189" t="s">
        <v>1056</v>
      </c>
      <c r="D868" s="181">
        <v>1</v>
      </c>
      <c r="E868" s="180"/>
      <c r="F868" s="196" t="s">
        <v>1520</v>
      </c>
      <c r="G868" s="198">
        <v>5000</v>
      </c>
      <c r="H868" s="180" t="s">
        <v>477</v>
      </c>
    </row>
    <row r="869" spans="1:8" x14ac:dyDescent="0.25">
      <c r="A869" s="180" t="s">
        <v>865</v>
      </c>
      <c r="B869" s="180" t="s">
        <v>952</v>
      </c>
      <c r="C869" s="189" t="s">
        <v>1056</v>
      </c>
      <c r="D869" s="191">
        <v>1</v>
      </c>
      <c r="F869" s="182" t="s">
        <v>1521</v>
      </c>
      <c r="G869" s="198">
        <v>5000</v>
      </c>
      <c r="H869" s="180" t="s">
        <v>477</v>
      </c>
    </row>
    <row r="870" spans="1:8" x14ac:dyDescent="0.25">
      <c r="A870" s="180" t="s">
        <v>865</v>
      </c>
      <c r="B870" s="180" t="s">
        <v>952</v>
      </c>
      <c r="C870" s="189" t="s">
        <v>1056</v>
      </c>
      <c r="D870" s="191">
        <v>1</v>
      </c>
      <c r="F870" s="182" t="s">
        <v>1522</v>
      </c>
      <c r="G870" s="198">
        <v>5000</v>
      </c>
      <c r="H870" s="180" t="s">
        <v>477</v>
      </c>
    </row>
    <row r="871" spans="1:8" x14ac:dyDescent="0.25">
      <c r="A871" s="180" t="s">
        <v>865</v>
      </c>
      <c r="B871" s="180" t="s">
        <v>952</v>
      </c>
      <c r="C871" s="189" t="s">
        <v>1505</v>
      </c>
      <c r="D871" s="191">
        <v>1</v>
      </c>
      <c r="F871" s="185" t="s">
        <v>708</v>
      </c>
      <c r="G871" s="200">
        <v>4000</v>
      </c>
      <c r="H871" s="180" t="s">
        <v>477</v>
      </c>
    </row>
    <row r="872" spans="1:8" x14ac:dyDescent="0.25">
      <c r="A872" s="180" t="s">
        <v>865</v>
      </c>
      <c r="B872" s="180" t="s">
        <v>952</v>
      </c>
      <c r="C872" s="189" t="s">
        <v>1523</v>
      </c>
      <c r="D872" s="191">
        <v>1</v>
      </c>
      <c r="F872" s="185" t="s">
        <v>708</v>
      </c>
      <c r="G872" s="200">
        <v>4000</v>
      </c>
      <c r="H872" s="180" t="s">
        <v>477</v>
      </c>
    </row>
    <row r="873" spans="1:8" x14ac:dyDescent="0.25">
      <c r="A873" s="180" t="s">
        <v>865</v>
      </c>
      <c r="B873" s="180" t="s">
        <v>949</v>
      </c>
      <c r="C873" s="189" t="s">
        <v>1524</v>
      </c>
      <c r="D873" s="191">
        <v>1</v>
      </c>
      <c r="F873" s="182" t="s">
        <v>1525</v>
      </c>
      <c r="G873" s="198">
        <v>8000</v>
      </c>
      <c r="H873" s="180" t="s">
        <v>477</v>
      </c>
    </row>
    <row r="874" spans="1:8" x14ac:dyDescent="0.25">
      <c r="A874" s="180" t="s">
        <v>865</v>
      </c>
      <c r="B874" s="180" t="s">
        <v>952</v>
      </c>
      <c r="C874" s="189" t="s">
        <v>1098</v>
      </c>
      <c r="D874" s="191">
        <v>1</v>
      </c>
      <c r="F874" s="182" t="s">
        <v>1526</v>
      </c>
      <c r="G874" s="198">
        <v>3000</v>
      </c>
      <c r="H874" s="180" t="s">
        <v>477</v>
      </c>
    </row>
    <row r="875" spans="1:8" x14ac:dyDescent="0.25">
      <c r="A875" s="180" t="s">
        <v>865</v>
      </c>
      <c r="B875" s="180" t="s">
        <v>949</v>
      </c>
      <c r="C875" s="189" t="s">
        <v>1098</v>
      </c>
      <c r="D875" s="191">
        <v>1</v>
      </c>
      <c r="F875" s="185" t="s">
        <v>708</v>
      </c>
      <c r="G875" s="200">
        <v>3000</v>
      </c>
      <c r="H875" s="180" t="s">
        <v>477</v>
      </c>
    </row>
    <row r="876" spans="1:8" x14ac:dyDescent="0.25">
      <c r="A876" s="180" t="s">
        <v>865</v>
      </c>
      <c r="B876" s="180" t="s">
        <v>952</v>
      </c>
      <c r="C876" s="189" t="s">
        <v>1092</v>
      </c>
      <c r="D876" s="191">
        <v>1</v>
      </c>
      <c r="F876" s="185" t="s">
        <v>708</v>
      </c>
      <c r="G876" s="200">
        <v>5000</v>
      </c>
      <c r="H876" s="180" t="s">
        <v>477</v>
      </c>
    </row>
    <row r="877" spans="1:8" x14ac:dyDescent="0.25">
      <c r="A877" s="180" t="s">
        <v>865</v>
      </c>
      <c r="B877" s="180" t="s">
        <v>952</v>
      </c>
      <c r="C877" s="189" t="s">
        <v>1404</v>
      </c>
      <c r="D877" s="191">
        <v>1</v>
      </c>
      <c r="F877" s="185" t="s">
        <v>708</v>
      </c>
      <c r="G877" s="200">
        <v>5000</v>
      </c>
      <c r="H877" s="180" t="s">
        <v>477</v>
      </c>
    </row>
    <row r="878" spans="1:8" x14ac:dyDescent="0.25">
      <c r="A878" s="180" t="s">
        <v>865</v>
      </c>
      <c r="B878" s="180" t="s">
        <v>952</v>
      </c>
      <c r="C878" s="189" t="s">
        <v>1293</v>
      </c>
      <c r="D878" s="191">
        <v>1</v>
      </c>
      <c r="F878" s="185" t="s">
        <v>708</v>
      </c>
      <c r="G878" s="200">
        <v>4000</v>
      </c>
      <c r="H878" s="180" t="s">
        <v>477</v>
      </c>
    </row>
    <row r="879" spans="1:8" x14ac:dyDescent="0.25">
      <c r="A879" s="180" t="s">
        <v>865</v>
      </c>
      <c r="B879" s="180" t="s">
        <v>959</v>
      </c>
      <c r="C879" s="189" t="s">
        <v>1098</v>
      </c>
      <c r="D879" s="191">
        <v>1</v>
      </c>
      <c r="F879" s="185" t="s">
        <v>708</v>
      </c>
      <c r="G879" s="200">
        <v>3000</v>
      </c>
      <c r="H879" s="180" t="s">
        <v>477</v>
      </c>
    </row>
    <row r="880" spans="1:8" x14ac:dyDescent="0.25">
      <c r="A880" s="180" t="s">
        <v>865</v>
      </c>
      <c r="B880" s="180" t="s">
        <v>959</v>
      </c>
      <c r="C880" s="189" t="s">
        <v>1527</v>
      </c>
      <c r="D880" s="191">
        <v>2</v>
      </c>
      <c r="F880" s="185" t="s">
        <v>708</v>
      </c>
      <c r="G880" s="200">
        <v>4000</v>
      </c>
      <c r="H880" s="180" t="s">
        <v>477</v>
      </c>
    </row>
    <row r="881" spans="1:8" x14ac:dyDescent="0.25">
      <c r="A881" s="180" t="s">
        <v>865</v>
      </c>
      <c r="B881" s="180" t="s">
        <v>959</v>
      </c>
      <c r="C881" s="189" t="s">
        <v>1056</v>
      </c>
      <c r="D881" s="191">
        <v>1</v>
      </c>
      <c r="F881" s="182" t="s">
        <v>1528</v>
      </c>
      <c r="G881" s="198">
        <v>4000</v>
      </c>
      <c r="H881" s="180" t="s">
        <v>477</v>
      </c>
    </row>
    <row r="882" spans="1:8" x14ac:dyDescent="0.25">
      <c r="A882" s="180" t="s">
        <v>865</v>
      </c>
      <c r="B882" s="180" t="s">
        <v>959</v>
      </c>
      <c r="C882" s="189" t="s">
        <v>1529</v>
      </c>
      <c r="D882" s="191">
        <v>1</v>
      </c>
      <c r="F882" s="182" t="s">
        <v>1530</v>
      </c>
      <c r="G882" s="198">
        <v>1500</v>
      </c>
      <c r="H882" s="180" t="s">
        <v>477</v>
      </c>
    </row>
    <row r="883" spans="1:8" x14ac:dyDescent="0.25">
      <c r="A883" s="180" t="s">
        <v>865</v>
      </c>
      <c r="B883" s="180" t="s">
        <v>959</v>
      </c>
      <c r="C883" s="189" t="s">
        <v>1529</v>
      </c>
      <c r="D883" s="191">
        <v>1</v>
      </c>
      <c r="F883" s="182" t="s">
        <v>1531</v>
      </c>
      <c r="G883" s="198">
        <v>1500</v>
      </c>
      <c r="H883" s="180" t="s">
        <v>477</v>
      </c>
    </row>
    <row r="884" spans="1:8" x14ac:dyDescent="0.25">
      <c r="A884" s="180" t="s">
        <v>865</v>
      </c>
      <c r="B884" s="180" t="s">
        <v>959</v>
      </c>
      <c r="C884" s="189" t="s">
        <v>1098</v>
      </c>
      <c r="D884" s="191">
        <v>1</v>
      </c>
      <c r="F884" s="185" t="s">
        <v>708</v>
      </c>
      <c r="G884" s="200">
        <v>3000</v>
      </c>
      <c r="H884" s="180" t="s">
        <v>477</v>
      </c>
    </row>
    <row r="885" spans="1:8" x14ac:dyDescent="0.25">
      <c r="A885" s="180" t="s">
        <v>865</v>
      </c>
      <c r="B885" s="180" t="s">
        <v>959</v>
      </c>
      <c r="C885" s="189" t="s">
        <v>1058</v>
      </c>
      <c r="D885" s="191">
        <v>1</v>
      </c>
      <c r="F885" s="182" t="s">
        <v>1532</v>
      </c>
      <c r="G885" s="198">
        <v>4000</v>
      </c>
      <c r="H885" s="180" t="s">
        <v>477</v>
      </c>
    </row>
    <row r="886" spans="1:8" x14ac:dyDescent="0.25">
      <c r="A886" s="180" t="s">
        <v>865</v>
      </c>
      <c r="B886" s="180" t="s">
        <v>965</v>
      </c>
      <c r="C886" s="189" t="s">
        <v>1058</v>
      </c>
      <c r="D886" s="191">
        <v>1</v>
      </c>
      <c r="F886" s="182" t="s">
        <v>1533</v>
      </c>
      <c r="G886" s="198">
        <v>4000</v>
      </c>
      <c r="H886" s="180" t="s">
        <v>477</v>
      </c>
    </row>
    <row r="887" spans="1:8" x14ac:dyDescent="0.25">
      <c r="A887" s="180" t="s">
        <v>865</v>
      </c>
      <c r="B887" s="180" t="s">
        <v>965</v>
      </c>
      <c r="C887" s="189" t="s">
        <v>1534</v>
      </c>
      <c r="D887" s="191">
        <v>1</v>
      </c>
      <c r="F887" s="182" t="s">
        <v>1535</v>
      </c>
      <c r="G887" s="198">
        <v>3000</v>
      </c>
      <c r="H887" s="180" t="s">
        <v>477</v>
      </c>
    </row>
    <row r="888" spans="1:8" x14ac:dyDescent="0.25">
      <c r="A888" s="180" t="s">
        <v>865</v>
      </c>
      <c r="B888" s="180" t="s">
        <v>965</v>
      </c>
      <c r="C888" s="189" t="s">
        <v>1092</v>
      </c>
      <c r="D888" s="191">
        <v>1</v>
      </c>
      <c r="F888" s="182" t="s">
        <v>1536</v>
      </c>
      <c r="G888" s="198">
        <v>5000</v>
      </c>
      <c r="H888" s="180" t="s">
        <v>477</v>
      </c>
    </row>
    <row r="889" spans="1:8" x14ac:dyDescent="0.25">
      <c r="A889" s="180" t="s">
        <v>865</v>
      </c>
      <c r="B889" s="180" t="s">
        <v>965</v>
      </c>
      <c r="C889" s="189" t="s">
        <v>1537</v>
      </c>
      <c r="D889" s="191">
        <v>1</v>
      </c>
      <c r="F889" s="182" t="s">
        <v>1538</v>
      </c>
      <c r="G889" s="198">
        <v>5000</v>
      </c>
      <c r="H889" s="180" t="s">
        <v>477</v>
      </c>
    </row>
    <row r="890" spans="1:8" x14ac:dyDescent="0.25">
      <c r="A890" s="180" t="s">
        <v>865</v>
      </c>
      <c r="B890" s="180" t="s">
        <v>965</v>
      </c>
      <c r="C890" s="189" t="s">
        <v>1098</v>
      </c>
      <c r="D890" s="191">
        <v>1</v>
      </c>
      <c r="F890" s="182" t="s">
        <v>1539</v>
      </c>
      <c r="G890" s="198">
        <v>4000</v>
      </c>
      <c r="H890" s="180" t="s">
        <v>477</v>
      </c>
    </row>
    <row r="891" spans="1:8" x14ac:dyDescent="0.25">
      <c r="A891" s="180" t="s">
        <v>865</v>
      </c>
      <c r="B891" s="180" t="s">
        <v>965</v>
      </c>
      <c r="C891" s="189" t="s">
        <v>1502</v>
      </c>
      <c r="D891" s="191">
        <v>1</v>
      </c>
      <c r="F891" s="185" t="s">
        <v>708</v>
      </c>
      <c r="G891" s="200">
        <v>1500</v>
      </c>
      <c r="H891" s="180" t="s">
        <v>477</v>
      </c>
    </row>
    <row r="892" spans="1:8" x14ac:dyDescent="0.25">
      <c r="A892" s="180" t="s">
        <v>865</v>
      </c>
      <c r="B892" s="180" t="s">
        <v>965</v>
      </c>
      <c r="C892" s="189" t="s">
        <v>1502</v>
      </c>
      <c r="D892" s="191">
        <v>1</v>
      </c>
      <c r="F892" s="182" t="s">
        <v>1540</v>
      </c>
      <c r="G892" s="198">
        <v>1500</v>
      </c>
      <c r="H892" s="180" t="s">
        <v>477</v>
      </c>
    </row>
    <row r="893" spans="1:8" x14ac:dyDescent="0.25">
      <c r="A893" s="180" t="s">
        <v>865</v>
      </c>
      <c r="B893" s="180" t="s">
        <v>965</v>
      </c>
      <c r="C893" s="189" t="s">
        <v>1541</v>
      </c>
      <c r="D893" s="191">
        <v>1</v>
      </c>
      <c r="F893" s="182" t="s">
        <v>1542</v>
      </c>
      <c r="G893" s="198">
        <v>4000</v>
      </c>
      <c r="H893" s="180" t="s">
        <v>477</v>
      </c>
    </row>
    <row r="894" spans="1:8" x14ac:dyDescent="0.25">
      <c r="A894" s="180" t="s">
        <v>865</v>
      </c>
      <c r="B894" s="180" t="s">
        <v>965</v>
      </c>
      <c r="C894" s="189" t="s">
        <v>1541</v>
      </c>
      <c r="D894" s="191">
        <v>1</v>
      </c>
      <c r="F894" s="185" t="s">
        <v>708</v>
      </c>
      <c r="G894" s="200">
        <v>4000</v>
      </c>
      <c r="H894" s="180" t="s">
        <v>477</v>
      </c>
    </row>
    <row r="895" spans="1:8" x14ac:dyDescent="0.25">
      <c r="A895" s="180" t="s">
        <v>865</v>
      </c>
      <c r="B895" s="180" t="s">
        <v>965</v>
      </c>
      <c r="C895" s="189" t="s">
        <v>1293</v>
      </c>
      <c r="D895" s="191">
        <v>1</v>
      </c>
      <c r="F895" s="185" t="s">
        <v>708</v>
      </c>
      <c r="G895" s="200">
        <v>2000</v>
      </c>
      <c r="H895" s="180" t="s">
        <v>477</v>
      </c>
    </row>
    <row r="896" spans="1:8" x14ac:dyDescent="0.25">
      <c r="A896" s="180" t="s">
        <v>865</v>
      </c>
      <c r="B896" s="180" t="s">
        <v>965</v>
      </c>
      <c r="C896" s="189" t="s">
        <v>1543</v>
      </c>
      <c r="D896" s="191">
        <v>1</v>
      </c>
      <c r="F896" s="182" t="s">
        <v>1544</v>
      </c>
      <c r="G896" s="198">
        <v>3000</v>
      </c>
      <c r="H896" s="180" t="s">
        <v>477</v>
      </c>
    </row>
    <row r="897" spans="1:8" x14ac:dyDescent="0.25">
      <c r="A897" s="180" t="s">
        <v>865</v>
      </c>
      <c r="B897" s="180" t="s">
        <v>965</v>
      </c>
      <c r="C897" s="189" t="s">
        <v>1523</v>
      </c>
      <c r="D897" s="191">
        <v>1</v>
      </c>
      <c r="F897" s="185" t="s">
        <v>708</v>
      </c>
      <c r="G897" s="200">
        <v>4000</v>
      </c>
      <c r="H897" s="180" t="s">
        <v>477</v>
      </c>
    </row>
    <row r="898" spans="1:8" x14ac:dyDescent="0.25">
      <c r="A898" s="180" t="s">
        <v>865</v>
      </c>
      <c r="B898" s="180" t="s">
        <v>965</v>
      </c>
      <c r="C898" s="189" t="s">
        <v>1545</v>
      </c>
      <c r="D898" s="191">
        <v>4</v>
      </c>
      <c r="F898" s="185" t="s">
        <v>708</v>
      </c>
      <c r="G898" s="200">
        <v>5000</v>
      </c>
      <c r="H898" s="180" t="s">
        <v>477</v>
      </c>
    </row>
    <row r="899" spans="1:8" x14ac:dyDescent="0.25">
      <c r="A899" s="180" t="s">
        <v>865</v>
      </c>
      <c r="B899" s="180" t="s">
        <v>965</v>
      </c>
      <c r="C899" s="189" t="s">
        <v>1546</v>
      </c>
      <c r="D899" s="190">
        <v>6</v>
      </c>
      <c r="F899" s="185" t="s">
        <v>708</v>
      </c>
      <c r="G899" s="200">
        <v>5000</v>
      </c>
      <c r="H899" s="180" t="s">
        <v>477</v>
      </c>
    </row>
    <row r="900" spans="1:8" x14ac:dyDescent="0.25">
      <c r="A900" s="180" t="s">
        <v>865</v>
      </c>
      <c r="B900" s="180" t="s">
        <v>965</v>
      </c>
      <c r="C900" s="189" t="s">
        <v>1547</v>
      </c>
      <c r="D900" s="191">
        <v>1</v>
      </c>
      <c r="F900" s="185" t="s">
        <v>708</v>
      </c>
      <c r="G900" s="200">
        <v>5000</v>
      </c>
      <c r="H900" s="180" t="s">
        <v>477</v>
      </c>
    </row>
    <row r="901" spans="1:8" x14ac:dyDescent="0.25">
      <c r="A901" s="180" t="s">
        <v>865</v>
      </c>
      <c r="B901" s="180" t="s">
        <v>965</v>
      </c>
      <c r="C901" s="189" t="s">
        <v>1548</v>
      </c>
      <c r="D901" s="191">
        <v>2</v>
      </c>
      <c r="F901" s="182" t="s">
        <v>1549</v>
      </c>
      <c r="G901" s="198">
        <v>5000</v>
      </c>
      <c r="H901" s="180" t="s">
        <v>477</v>
      </c>
    </row>
    <row r="902" spans="1:8" x14ac:dyDescent="0.25">
      <c r="A902" s="180" t="s">
        <v>865</v>
      </c>
      <c r="B902" s="180" t="s">
        <v>1550</v>
      </c>
      <c r="C902" s="189" t="s">
        <v>1551</v>
      </c>
      <c r="D902" s="191">
        <v>1</v>
      </c>
      <c r="F902" s="182" t="s">
        <v>1149</v>
      </c>
      <c r="G902" s="198">
        <v>1500</v>
      </c>
      <c r="H902" s="180" t="s">
        <v>477</v>
      </c>
    </row>
    <row r="903" spans="1:8" x14ac:dyDescent="0.25">
      <c r="A903" s="180" t="s">
        <v>865</v>
      </c>
      <c r="B903" s="180" t="s">
        <v>1550</v>
      </c>
      <c r="C903" s="189" t="s">
        <v>1552</v>
      </c>
      <c r="D903" s="191">
        <v>1</v>
      </c>
      <c r="F903" s="182" t="s">
        <v>1553</v>
      </c>
      <c r="G903" s="198">
        <v>5000</v>
      </c>
      <c r="H903" s="180" t="s">
        <v>477</v>
      </c>
    </row>
    <row r="904" spans="1:8" x14ac:dyDescent="0.25">
      <c r="A904" s="180" t="s">
        <v>865</v>
      </c>
      <c r="B904" s="180" t="s">
        <v>1550</v>
      </c>
      <c r="C904" s="189" t="s">
        <v>1554</v>
      </c>
      <c r="D904" s="191">
        <v>1</v>
      </c>
      <c r="F904" s="182" t="s">
        <v>1555</v>
      </c>
      <c r="G904" s="198">
        <v>3000</v>
      </c>
      <c r="H904" s="180" t="s">
        <v>477</v>
      </c>
    </row>
    <row r="905" spans="1:8" x14ac:dyDescent="0.25">
      <c r="A905" s="180" t="s">
        <v>865</v>
      </c>
      <c r="B905" s="180" t="s">
        <v>975</v>
      </c>
      <c r="C905" s="189" t="s">
        <v>1098</v>
      </c>
      <c r="D905" s="191">
        <v>1</v>
      </c>
      <c r="F905" s="182" t="s">
        <v>1556</v>
      </c>
      <c r="G905" s="198">
        <v>3000</v>
      </c>
      <c r="H905" s="180" t="s">
        <v>477</v>
      </c>
    </row>
    <row r="906" spans="1:8" x14ac:dyDescent="0.25">
      <c r="A906" s="180" t="s">
        <v>865</v>
      </c>
      <c r="B906" s="180" t="s">
        <v>975</v>
      </c>
      <c r="C906" s="189" t="s">
        <v>1098</v>
      </c>
      <c r="D906" s="191">
        <v>1</v>
      </c>
      <c r="F906" s="182" t="s">
        <v>1557</v>
      </c>
      <c r="G906" s="198">
        <v>3000</v>
      </c>
      <c r="H906" s="180" t="s">
        <v>477</v>
      </c>
    </row>
    <row r="907" spans="1:8" x14ac:dyDescent="0.25">
      <c r="A907" s="180" t="s">
        <v>865</v>
      </c>
      <c r="B907" s="180" t="s">
        <v>975</v>
      </c>
      <c r="C907" s="189" t="s">
        <v>1098</v>
      </c>
      <c r="D907" s="191">
        <v>1</v>
      </c>
      <c r="F907" s="182" t="s">
        <v>1558</v>
      </c>
      <c r="G907" s="198">
        <v>3000</v>
      </c>
      <c r="H907" s="180" t="s">
        <v>477</v>
      </c>
    </row>
    <row r="908" spans="1:8" x14ac:dyDescent="0.25">
      <c r="A908" s="180" t="s">
        <v>865</v>
      </c>
      <c r="B908" s="180" t="s">
        <v>975</v>
      </c>
      <c r="C908" s="189" t="s">
        <v>1098</v>
      </c>
      <c r="D908" s="191">
        <v>1</v>
      </c>
      <c r="F908" s="185" t="s">
        <v>708</v>
      </c>
      <c r="G908" s="198">
        <v>3000</v>
      </c>
      <c r="H908" s="180" t="s">
        <v>477</v>
      </c>
    </row>
    <row r="909" spans="1:8" x14ac:dyDescent="0.25">
      <c r="A909" s="180" t="s">
        <v>865</v>
      </c>
      <c r="B909" s="180" t="s">
        <v>975</v>
      </c>
      <c r="C909" s="189" t="s">
        <v>1502</v>
      </c>
      <c r="D909" s="191">
        <v>1</v>
      </c>
      <c r="F909" s="185" t="s">
        <v>708</v>
      </c>
      <c r="G909" s="200">
        <v>1500</v>
      </c>
      <c r="H909" s="180" t="s">
        <v>477</v>
      </c>
    </row>
    <row r="910" spans="1:8" x14ac:dyDescent="0.25">
      <c r="A910" s="180" t="s">
        <v>865</v>
      </c>
      <c r="B910" s="180" t="s">
        <v>975</v>
      </c>
      <c r="C910" s="189" t="s">
        <v>1058</v>
      </c>
      <c r="D910" s="191">
        <v>1</v>
      </c>
      <c r="F910" s="185" t="s">
        <v>708</v>
      </c>
      <c r="G910" s="200">
        <v>4000</v>
      </c>
      <c r="H910" s="180" t="s">
        <v>477</v>
      </c>
    </row>
    <row r="911" spans="1:8" x14ac:dyDescent="0.25">
      <c r="A911" s="180" t="s">
        <v>865</v>
      </c>
      <c r="B911" s="180" t="s">
        <v>975</v>
      </c>
      <c r="C911" s="189" t="s">
        <v>1092</v>
      </c>
      <c r="D911" s="191">
        <v>1</v>
      </c>
      <c r="F911" s="185" t="s">
        <v>708</v>
      </c>
      <c r="G911" s="200">
        <v>4000</v>
      </c>
      <c r="H911" s="180" t="s">
        <v>477</v>
      </c>
    </row>
    <row r="912" spans="1:8" x14ac:dyDescent="0.25">
      <c r="A912" s="180" t="s">
        <v>865</v>
      </c>
      <c r="B912" s="180" t="s">
        <v>975</v>
      </c>
      <c r="C912" s="189" t="s">
        <v>1559</v>
      </c>
      <c r="D912" s="191">
        <v>1</v>
      </c>
      <c r="F912" s="185" t="s">
        <v>708</v>
      </c>
      <c r="G912" s="200">
        <v>5000</v>
      </c>
      <c r="H912" s="180" t="s">
        <v>477</v>
      </c>
    </row>
    <row r="913" spans="1:8" x14ac:dyDescent="0.25">
      <c r="A913" s="180" t="s">
        <v>865</v>
      </c>
      <c r="B913" s="180" t="s">
        <v>975</v>
      </c>
      <c r="C913" s="189" t="s">
        <v>1350</v>
      </c>
      <c r="D913" s="191">
        <v>2</v>
      </c>
      <c r="F913" s="185" t="s">
        <v>708</v>
      </c>
      <c r="G913" s="200">
        <v>200</v>
      </c>
      <c r="H913" s="180" t="s">
        <v>477</v>
      </c>
    </row>
    <row r="914" spans="1:8" x14ac:dyDescent="0.25">
      <c r="A914" s="180" t="s">
        <v>865</v>
      </c>
      <c r="B914" s="180" t="s">
        <v>975</v>
      </c>
      <c r="C914" s="189" t="s">
        <v>1098</v>
      </c>
      <c r="D914" s="191">
        <v>1</v>
      </c>
      <c r="F914" s="205" t="s">
        <v>1560</v>
      </c>
      <c r="G914" s="198">
        <v>3000</v>
      </c>
      <c r="H914" s="180" t="s">
        <v>477</v>
      </c>
    </row>
    <row r="915" spans="1:8" x14ac:dyDescent="0.25">
      <c r="A915" s="180" t="s">
        <v>865</v>
      </c>
      <c r="B915" s="180" t="s">
        <v>975</v>
      </c>
      <c r="C915" s="189" t="s">
        <v>1098</v>
      </c>
      <c r="D915" s="191">
        <v>1</v>
      </c>
      <c r="F915" s="182" t="s">
        <v>1561</v>
      </c>
      <c r="G915" s="198">
        <v>3000</v>
      </c>
      <c r="H915" s="180" t="s">
        <v>477</v>
      </c>
    </row>
    <row r="916" spans="1:8" x14ac:dyDescent="0.25">
      <c r="A916" s="180" t="s">
        <v>865</v>
      </c>
      <c r="B916" s="180" t="s">
        <v>982</v>
      </c>
      <c r="C916" s="189" t="s">
        <v>1505</v>
      </c>
      <c r="D916" s="191">
        <v>1</v>
      </c>
      <c r="F916" s="182" t="s">
        <v>1562</v>
      </c>
      <c r="G916" s="198">
        <v>4000</v>
      </c>
      <c r="H916" s="180" t="s">
        <v>477</v>
      </c>
    </row>
    <row r="917" spans="1:8" x14ac:dyDescent="0.25">
      <c r="A917" s="180" t="s">
        <v>865</v>
      </c>
      <c r="B917" s="180" t="s">
        <v>982</v>
      </c>
      <c r="C917" s="189" t="s">
        <v>1541</v>
      </c>
      <c r="D917" s="191">
        <v>1</v>
      </c>
      <c r="F917" s="182" t="s">
        <v>1563</v>
      </c>
      <c r="G917" s="198">
        <v>4000</v>
      </c>
      <c r="H917" s="180" t="s">
        <v>477</v>
      </c>
    </row>
    <row r="918" spans="1:8" x14ac:dyDescent="0.25">
      <c r="A918" s="180" t="s">
        <v>865</v>
      </c>
      <c r="B918" s="180" t="s">
        <v>982</v>
      </c>
      <c r="C918" s="189" t="s">
        <v>1505</v>
      </c>
      <c r="D918" s="191">
        <v>1</v>
      </c>
      <c r="F918" s="182" t="s">
        <v>1564</v>
      </c>
      <c r="G918" s="198">
        <v>4000</v>
      </c>
      <c r="H918" s="180" t="s">
        <v>477</v>
      </c>
    </row>
    <row r="919" spans="1:8" x14ac:dyDescent="0.25">
      <c r="A919" s="180" t="s">
        <v>865</v>
      </c>
      <c r="B919" s="180" t="s">
        <v>982</v>
      </c>
      <c r="C919" s="189" t="s">
        <v>1340</v>
      </c>
      <c r="D919" s="191">
        <v>1</v>
      </c>
      <c r="F919" s="182" t="s">
        <v>1565</v>
      </c>
      <c r="G919" s="198">
        <v>5000</v>
      </c>
      <c r="H919" s="180" t="s">
        <v>477</v>
      </c>
    </row>
    <row r="920" spans="1:8" x14ac:dyDescent="0.25">
      <c r="A920" s="180" t="s">
        <v>865</v>
      </c>
      <c r="B920" s="180" t="s">
        <v>982</v>
      </c>
      <c r="C920" s="189" t="s">
        <v>1566</v>
      </c>
      <c r="D920" s="181">
        <v>1</v>
      </c>
      <c r="E920" s="180"/>
      <c r="F920" s="196" t="s">
        <v>1567</v>
      </c>
      <c r="G920" s="198">
        <v>4000</v>
      </c>
      <c r="H920" s="180" t="s">
        <v>477</v>
      </c>
    </row>
    <row r="921" spans="1:8" x14ac:dyDescent="0.25">
      <c r="A921" s="180" t="s">
        <v>865</v>
      </c>
      <c r="B921" s="180" t="s">
        <v>982</v>
      </c>
      <c r="C921" s="189" t="s">
        <v>1056</v>
      </c>
      <c r="D921" s="191">
        <v>1</v>
      </c>
      <c r="F921" s="182" t="s">
        <v>1568</v>
      </c>
      <c r="G921" s="198">
        <v>5000</v>
      </c>
      <c r="H921" s="180" t="s">
        <v>477</v>
      </c>
    </row>
    <row r="922" spans="1:8" x14ac:dyDescent="0.25">
      <c r="A922" s="180" t="s">
        <v>865</v>
      </c>
      <c r="B922" s="180" t="s">
        <v>982</v>
      </c>
      <c r="C922" s="189" t="s">
        <v>1098</v>
      </c>
      <c r="D922" s="191">
        <v>1</v>
      </c>
      <c r="F922" s="182" t="s">
        <v>1569</v>
      </c>
      <c r="G922" s="198">
        <v>4000</v>
      </c>
      <c r="H922" s="180" t="s">
        <v>477</v>
      </c>
    </row>
    <row r="923" spans="1:8" x14ac:dyDescent="0.25">
      <c r="A923" s="180" t="s">
        <v>865</v>
      </c>
      <c r="B923" s="180" t="s">
        <v>982</v>
      </c>
      <c r="C923" s="189" t="s">
        <v>1322</v>
      </c>
      <c r="D923" s="191">
        <v>1</v>
      </c>
      <c r="F923" s="182" t="s">
        <v>1570</v>
      </c>
      <c r="G923" s="198">
        <v>5000</v>
      </c>
      <c r="H923" s="180" t="s">
        <v>477</v>
      </c>
    </row>
    <row r="924" spans="1:8" x14ac:dyDescent="0.25">
      <c r="A924" s="180" t="s">
        <v>865</v>
      </c>
      <c r="B924" s="180" t="s">
        <v>982</v>
      </c>
      <c r="C924" s="189" t="s">
        <v>1571</v>
      </c>
      <c r="D924" s="191">
        <v>1</v>
      </c>
      <c r="F924" s="182" t="s">
        <v>1572</v>
      </c>
      <c r="G924" s="198">
        <v>4000</v>
      </c>
      <c r="H924" s="180" t="s">
        <v>477</v>
      </c>
    </row>
    <row r="925" spans="1:8" x14ac:dyDescent="0.25">
      <c r="A925" s="180" t="s">
        <v>865</v>
      </c>
      <c r="B925" s="180" t="s">
        <v>982</v>
      </c>
      <c r="C925" s="189" t="s">
        <v>1056</v>
      </c>
      <c r="D925" s="191">
        <v>1</v>
      </c>
      <c r="F925" s="182" t="s">
        <v>1573</v>
      </c>
      <c r="G925" s="198">
        <v>5000</v>
      </c>
      <c r="H925" s="180" t="s">
        <v>477</v>
      </c>
    </row>
    <row r="926" spans="1:8" x14ac:dyDescent="0.25">
      <c r="A926" s="180" t="s">
        <v>865</v>
      </c>
      <c r="B926" s="180" t="s">
        <v>982</v>
      </c>
      <c r="C926" s="189" t="s">
        <v>1243</v>
      </c>
      <c r="D926" s="191">
        <v>1</v>
      </c>
      <c r="F926" s="182" t="s">
        <v>1574</v>
      </c>
      <c r="G926" s="198">
        <v>6000</v>
      </c>
      <c r="H926" s="180" t="s">
        <v>477</v>
      </c>
    </row>
    <row r="927" spans="1:8" x14ac:dyDescent="0.25">
      <c r="A927" s="180" t="s">
        <v>865</v>
      </c>
      <c r="B927" s="180" t="s">
        <v>982</v>
      </c>
      <c r="C927" s="189" t="s">
        <v>1243</v>
      </c>
      <c r="D927" s="191">
        <v>1</v>
      </c>
      <c r="F927" s="182" t="s">
        <v>1575</v>
      </c>
      <c r="G927" s="198">
        <v>6000</v>
      </c>
      <c r="H927" s="180" t="s">
        <v>477</v>
      </c>
    </row>
    <row r="928" spans="1:8" x14ac:dyDescent="0.25">
      <c r="A928" s="180" t="s">
        <v>865</v>
      </c>
      <c r="B928" s="180" t="s">
        <v>982</v>
      </c>
      <c r="C928" s="189" t="s">
        <v>1098</v>
      </c>
      <c r="D928" s="191">
        <v>1</v>
      </c>
      <c r="F928" s="182" t="s">
        <v>1576</v>
      </c>
      <c r="G928" s="198">
        <v>4000</v>
      </c>
      <c r="H928" s="180" t="s">
        <v>477</v>
      </c>
    </row>
    <row r="929" spans="1:8" x14ac:dyDescent="0.25">
      <c r="A929" s="180" t="s">
        <v>865</v>
      </c>
      <c r="B929" s="180" t="s">
        <v>982</v>
      </c>
      <c r="C929" s="189" t="s">
        <v>1098</v>
      </c>
      <c r="D929" s="191">
        <v>1</v>
      </c>
      <c r="F929" s="182" t="s">
        <v>1577</v>
      </c>
      <c r="G929" s="198">
        <v>4000</v>
      </c>
      <c r="H929" s="180" t="s">
        <v>477</v>
      </c>
    </row>
    <row r="930" spans="1:8" x14ac:dyDescent="0.25">
      <c r="A930" s="180" t="s">
        <v>865</v>
      </c>
      <c r="B930" s="180" t="s">
        <v>982</v>
      </c>
      <c r="C930" s="189" t="s">
        <v>1537</v>
      </c>
      <c r="D930" s="191">
        <v>1</v>
      </c>
      <c r="F930" s="182" t="s">
        <v>1578</v>
      </c>
      <c r="G930" s="198">
        <v>6000</v>
      </c>
      <c r="H930" s="180" t="s">
        <v>477</v>
      </c>
    </row>
    <row r="931" spans="1:8" x14ac:dyDescent="0.25">
      <c r="A931" s="180" t="s">
        <v>865</v>
      </c>
      <c r="B931" s="180" t="s">
        <v>982</v>
      </c>
      <c r="C931" s="189" t="s">
        <v>1295</v>
      </c>
      <c r="D931" s="191">
        <v>1</v>
      </c>
      <c r="F931" s="182" t="s">
        <v>1579</v>
      </c>
      <c r="G931" s="198">
        <v>6000</v>
      </c>
      <c r="H931" s="180" t="s">
        <v>477</v>
      </c>
    </row>
    <row r="932" spans="1:8" x14ac:dyDescent="0.25">
      <c r="A932" s="180" t="s">
        <v>865</v>
      </c>
      <c r="B932" s="180" t="s">
        <v>982</v>
      </c>
      <c r="C932" s="189" t="s">
        <v>1098</v>
      </c>
      <c r="D932" s="191">
        <v>1</v>
      </c>
      <c r="F932" s="182" t="s">
        <v>1580</v>
      </c>
      <c r="G932" s="198">
        <v>4000</v>
      </c>
      <c r="H932" s="180" t="s">
        <v>477</v>
      </c>
    </row>
    <row r="933" spans="1:8" x14ac:dyDescent="0.25">
      <c r="A933" s="180" t="s">
        <v>865</v>
      </c>
      <c r="B933" s="180" t="s">
        <v>982</v>
      </c>
      <c r="C933" s="189" t="s">
        <v>1581</v>
      </c>
      <c r="D933" s="191">
        <v>1</v>
      </c>
      <c r="F933" s="182" t="s">
        <v>1582</v>
      </c>
      <c r="G933" s="198">
        <v>4000</v>
      </c>
      <c r="H933" s="180" t="s">
        <v>477</v>
      </c>
    </row>
    <row r="934" spans="1:8" x14ac:dyDescent="0.25">
      <c r="A934" s="180" t="s">
        <v>865</v>
      </c>
      <c r="B934" s="180" t="s">
        <v>982</v>
      </c>
      <c r="C934" s="189" t="s">
        <v>1583</v>
      </c>
      <c r="D934" s="191">
        <v>1</v>
      </c>
      <c r="F934" s="185" t="s">
        <v>708</v>
      </c>
      <c r="G934" s="200">
        <v>6000</v>
      </c>
      <c r="H934" s="180" t="s">
        <v>477</v>
      </c>
    </row>
    <row r="935" spans="1:8" x14ac:dyDescent="0.25">
      <c r="A935" s="180" t="s">
        <v>865</v>
      </c>
      <c r="B935" s="180" t="s">
        <v>982</v>
      </c>
      <c r="C935" s="189" t="s">
        <v>1502</v>
      </c>
      <c r="D935" s="191">
        <v>1</v>
      </c>
      <c r="F935" s="205" t="s">
        <v>1584</v>
      </c>
      <c r="G935" s="198">
        <v>1500</v>
      </c>
      <c r="H935" s="180" t="s">
        <v>477</v>
      </c>
    </row>
    <row r="936" spans="1:8" x14ac:dyDescent="0.25">
      <c r="A936" s="180" t="s">
        <v>865</v>
      </c>
      <c r="B936" s="180" t="s">
        <v>982</v>
      </c>
      <c r="C936" s="189" t="s">
        <v>1056</v>
      </c>
      <c r="D936" s="191">
        <v>1</v>
      </c>
      <c r="F936" s="185" t="s">
        <v>708</v>
      </c>
      <c r="G936" s="200">
        <v>4000</v>
      </c>
      <c r="H936" s="180" t="s">
        <v>477</v>
      </c>
    </row>
    <row r="937" spans="1:8" x14ac:dyDescent="0.25">
      <c r="A937" s="180" t="s">
        <v>865</v>
      </c>
      <c r="B937" s="180" t="s">
        <v>982</v>
      </c>
      <c r="C937" s="189" t="s">
        <v>1092</v>
      </c>
      <c r="D937" s="191">
        <v>1</v>
      </c>
      <c r="F937" s="205" t="s">
        <v>1585</v>
      </c>
      <c r="G937" s="198">
        <v>1500</v>
      </c>
      <c r="H937" s="180" t="s">
        <v>477</v>
      </c>
    </row>
    <row r="938" spans="1:8" x14ac:dyDescent="0.25">
      <c r="A938" s="180" t="s">
        <v>865</v>
      </c>
      <c r="B938" s="180" t="s">
        <v>982</v>
      </c>
      <c r="C938" s="189" t="s">
        <v>1340</v>
      </c>
      <c r="D938" s="191">
        <v>1</v>
      </c>
      <c r="F938" s="205" t="s">
        <v>1586</v>
      </c>
      <c r="G938" s="198">
        <v>6000</v>
      </c>
      <c r="H938" s="180" t="s">
        <v>477</v>
      </c>
    </row>
    <row r="939" spans="1:8" x14ac:dyDescent="0.25">
      <c r="A939" s="180" t="s">
        <v>865</v>
      </c>
      <c r="B939" s="180" t="s">
        <v>982</v>
      </c>
      <c r="C939" s="189" t="s">
        <v>1056</v>
      </c>
      <c r="D939" s="191">
        <v>1</v>
      </c>
      <c r="F939" s="185" t="s">
        <v>708</v>
      </c>
      <c r="G939" s="200">
        <v>4000</v>
      </c>
      <c r="H939" s="180" t="s">
        <v>477</v>
      </c>
    </row>
    <row r="940" spans="1:8" x14ac:dyDescent="0.25">
      <c r="A940" s="180" t="s">
        <v>865</v>
      </c>
      <c r="B940" s="180" t="s">
        <v>982</v>
      </c>
      <c r="C940" s="189" t="s">
        <v>1502</v>
      </c>
      <c r="D940" s="191">
        <v>1</v>
      </c>
      <c r="F940" s="205" t="s">
        <v>1587</v>
      </c>
      <c r="G940" s="198">
        <v>1500</v>
      </c>
      <c r="H940" s="180" t="s">
        <v>477</v>
      </c>
    </row>
    <row r="941" spans="1:8" x14ac:dyDescent="0.25">
      <c r="A941" s="180" t="s">
        <v>865</v>
      </c>
      <c r="B941" s="191" t="s">
        <v>910</v>
      </c>
      <c r="C941" s="189" t="s">
        <v>1350</v>
      </c>
      <c r="D941" s="191">
        <v>1</v>
      </c>
      <c r="F941" s="205" t="s">
        <v>1867</v>
      </c>
      <c r="G941" s="198">
        <v>200</v>
      </c>
      <c r="H941" s="180" t="s">
        <v>477</v>
      </c>
    </row>
    <row r="942" spans="1:8" x14ac:dyDescent="0.25">
      <c r="A942" s="180" t="s">
        <v>865</v>
      </c>
      <c r="B942" s="191" t="s">
        <v>910</v>
      </c>
      <c r="C942" s="189" t="s">
        <v>1350</v>
      </c>
      <c r="D942" s="191">
        <v>1</v>
      </c>
      <c r="F942" s="182" t="s">
        <v>1868</v>
      </c>
      <c r="G942" s="198">
        <v>200</v>
      </c>
      <c r="H942" s="180" t="s">
        <v>477</v>
      </c>
    </row>
    <row r="943" spans="1:8" x14ac:dyDescent="0.25">
      <c r="A943" s="180" t="s">
        <v>865</v>
      </c>
      <c r="B943" s="191" t="s">
        <v>910</v>
      </c>
      <c r="C943" s="189" t="s">
        <v>1350</v>
      </c>
      <c r="D943" s="191">
        <v>1</v>
      </c>
      <c r="F943" s="182" t="s">
        <v>1869</v>
      </c>
      <c r="G943" s="198">
        <v>200</v>
      </c>
      <c r="H943" s="180" t="s">
        <v>477</v>
      </c>
    </row>
    <row r="944" spans="1:8" x14ac:dyDescent="0.25">
      <c r="A944" s="180" t="s">
        <v>865</v>
      </c>
      <c r="B944" s="191" t="s">
        <v>910</v>
      </c>
      <c r="C944" s="189" t="s">
        <v>1350</v>
      </c>
      <c r="D944" s="191">
        <v>1</v>
      </c>
      <c r="F944" s="182" t="s">
        <v>1870</v>
      </c>
      <c r="G944" s="198">
        <v>200</v>
      </c>
      <c r="H944" s="180" t="s">
        <v>477</v>
      </c>
    </row>
    <row r="945" spans="1:8" x14ac:dyDescent="0.25">
      <c r="A945" s="180" t="s">
        <v>865</v>
      </c>
      <c r="B945" s="191" t="s">
        <v>910</v>
      </c>
      <c r="C945" s="189" t="s">
        <v>1350</v>
      </c>
      <c r="D945" s="191">
        <v>1</v>
      </c>
      <c r="F945" s="182" t="s">
        <v>1871</v>
      </c>
      <c r="G945" s="198">
        <v>200</v>
      </c>
      <c r="H945" s="180" t="s">
        <v>477</v>
      </c>
    </row>
    <row r="946" spans="1:8" x14ac:dyDescent="0.25">
      <c r="A946" s="180" t="s">
        <v>865</v>
      </c>
      <c r="B946" s="191" t="s">
        <v>910</v>
      </c>
      <c r="C946" s="189" t="s">
        <v>1350</v>
      </c>
      <c r="D946" s="191">
        <v>1</v>
      </c>
      <c r="F946" s="182" t="s">
        <v>1872</v>
      </c>
      <c r="G946" s="198">
        <v>200</v>
      </c>
      <c r="H946" s="180" t="s">
        <v>477</v>
      </c>
    </row>
    <row r="947" spans="1:8" x14ac:dyDescent="0.25">
      <c r="A947" s="180" t="s">
        <v>865</v>
      </c>
      <c r="B947" s="191" t="s">
        <v>910</v>
      </c>
      <c r="C947" s="189" t="s">
        <v>1350</v>
      </c>
      <c r="D947" s="191">
        <v>1</v>
      </c>
      <c r="F947" s="182" t="s">
        <v>1873</v>
      </c>
      <c r="G947" s="198">
        <v>200</v>
      </c>
      <c r="H947" s="180" t="s">
        <v>477</v>
      </c>
    </row>
    <row r="948" spans="1:8" x14ac:dyDescent="0.25">
      <c r="A948" s="180" t="s">
        <v>865</v>
      </c>
      <c r="B948" s="191" t="s">
        <v>910</v>
      </c>
      <c r="C948" s="189" t="s">
        <v>1350</v>
      </c>
      <c r="D948" s="191">
        <v>1</v>
      </c>
      <c r="F948" s="182" t="s">
        <v>1874</v>
      </c>
      <c r="G948" s="198">
        <v>200</v>
      </c>
      <c r="H948" s="180" t="s">
        <v>477</v>
      </c>
    </row>
    <row r="949" spans="1:8" x14ac:dyDescent="0.25">
      <c r="A949" s="180" t="s">
        <v>865</v>
      </c>
      <c r="B949" s="191" t="s">
        <v>910</v>
      </c>
      <c r="C949" s="189" t="s">
        <v>1350</v>
      </c>
      <c r="D949" s="191">
        <v>1</v>
      </c>
      <c r="F949" s="182" t="s">
        <v>1875</v>
      </c>
      <c r="G949" s="198">
        <v>200</v>
      </c>
      <c r="H949" s="180" t="s">
        <v>477</v>
      </c>
    </row>
    <row r="950" spans="1:8" x14ac:dyDescent="0.25">
      <c r="A950" s="180" t="s">
        <v>865</v>
      </c>
      <c r="B950" s="191" t="s">
        <v>910</v>
      </c>
      <c r="C950" s="189" t="s">
        <v>1350</v>
      </c>
      <c r="D950" s="191">
        <v>1</v>
      </c>
      <c r="F950" s="182" t="s">
        <v>1876</v>
      </c>
      <c r="G950" s="198">
        <v>200</v>
      </c>
      <c r="H950" s="180" t="s">
        <v>477</v>
      </c>
    </row>
    <row r="951" spans="1:8" x14ac:dyDescent="0.25">
      <c r="A951" s="180" t="s">
        <v>865</v>
      </c>
      <c r="B951" s="191" t="s">
        <v>910</v>
      </c>
      <c r="C951" s="189" t="s">
        <v>1350</v>
      </c>
      <c r="D951" s="191">
        <v>1</v>
      </c>
      <c r="F951" s="182" t="s">
        <v>1358</v>
      </c>
      <c r="G951" s="198">
        <v>200</v>
      </c>
      <c r="H951" s="180" t="s">
        <v>477</v>
      </c>
    </row>
    <row r="952" spans="1:8" x14ac:dyDescent="0.25">
      <c r="A952" s="180" t="s">
        <v>865</v>
      </c>
      <c r="B952" s="191" t="s">
        <v>910</v>
      </c>
      <c r="C952" s="189" t="s">
        <v>1350</v>
      </c>
      <c r="D952" s="191">
        <v>1</v>
      </c>
      <c r="F952" s="182" t="s">
        <v>1877</v>
      </c>
      <c r="G952" s="198">
        <v>200</v>
      </c>
      <c r="H952" s="180" t="s">
        <v>477</v>
      </c>
    </row>
    <row r="953" spans="1:8" x14ac:dyDescent="0.25">
      <c r="A953" s="180" t="s">
        <v>865</v>
      </c>
      <c r="B953" s="191" t="s">
        <v>910</v>
      </c>
      <c r="C953" s="189" t="s">
        <v>1350</v>
      </c>
      <c r="D953" s="191">
        <v>1</v>
      </c>
      <c r="F953" s="182" t="s">
        <v>1351</v>
      </c>
      <c r="G953" s="198">
        <v>200</v>
      </c>
      <c r="H953" s="180" t="s">
        <v>477</v>
      </c>
    </row>
    <row r="954" spans="1:8" x14ac:dyDescent="0.25">
      <c r="A954" s="180" t="s">
        <v>865</v>
      </c>
      <c r="B954" s="191" t="s">
        <v>910</v>
      </c>
      <c r="C954" s="189" t="s">
        <v>1350</v>
      </c>
      <c r="D954" s="191">
        <v>1</v>
      </c>
      <c r="F954" s="182" t="s">
        <v>1878</v>
      </c>
      <c r="G954" s="198">
        <v>200</v>
      </c>
      <c r="H954" s="180" t="s">
        <v>477</v>
      </c>
    </row>
    <row r="955" spans="1:8" x14ac:dyDescent="0.25">
      <c r="A955" s="180" t="s">
        <v>865</v>
      </c>
      <c r="B955" s="191" t="s">
        <v>910</v>
      </c>
      <c r="C955" s="189" t="s">
        <v>1350</v>
      </c>
      <c r="D955" s="191">
        <v>1</v>
      </c>
      <c r="F955" s="182" t="s">
        <v>1879</v>
      </c>
      <c r="G955" s="198">
        <v>200</v>
      </c>
      <c r="H955" s="180" t="s">
        <v>477</v>
      </c>
    </row>
    <row r="956" spans="1:8" x14ac:dyDescent="0.25">
      <c r="A956" s="180" t="s">
        <v>865</v>
      </c>
      <c r="B956" s="191" t="s">
        <v>910</v>
      </c>
      <c r="C956" s="189" t="s">
        <v>1350</v>
      </c>
      <c r="D956" s="191">
        <v>1</v>
      </c>
      <c r="F956" s="182" t="s">
        <v>1880</v>
      </c>
      <c r="G956" s="198">
        <v>200</v>
      </c>
      <c r="H956" s="180" t="s">
        <v>477</v>
      </c>
    </row>
    <row r="957" spans="1:8" ht="15.75" thickBot="1" x14ac:dyDescent="0.3">
      <c r="A957" s="201"/>
      <c r="B957" s="201"/>
      <c r="C957" s="201"/>
      <c r="D957" s="202"/>
      <c r="E957" s="203"/>
      <c r="F957" s="201"/>
      <c r="G957" s="204">
        <f>SUM(G2:G956)</f>
        <v>2570400</v>
      </c>
      <c r="H957" s="201"/>
    </row>
    <row r="958" spans="1:8" ht="15.75" thickTop="1" x14ac:dyDescent="0.25"/>
  </sheetData>
  <sortState ref="A2:H956">
    <sortCondition ref="A2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6348-110C-4934-977C-2A0BD183BE8B}">
  <dimension ref="A1:F34"/>
  <sheetViews>
    <sheetView zoomScaleNormal="100" workbookViewId="0">
      <selection activeCell="A28" sqref="A28"/>
    </sheetView>
  </sheetViews>
  <sheetFormatPr defaultRowHeight="15" x14ac:dyDescent="0.25"/>
  <cols>
    <col min="1" max="1" width="49.5703125" customWidth="1"/>
    <col min="2" max="2" width="6.85546875" style="13" customWidth="1"/>
    <col min="3" max="3" width="15.42578125" customWidth="1"/>
    <col min="4" max="4" width="6.85546875" customWidth="1"/>
    <col min="5" max="5" width="12.85546875" customWidth="1"/>
    <col min="6" max="6" width="9.140625" style="36"/>
    <col min="8" max="8" width="13.42578125" bestFit="1" customWidth="1"/>
  </cols>
  <sheetData>
    <row r="1" spans="1:6" x14ac:dyDescent="0.25">
      <c r="A1" s="1"/>
      <c r="B1" s="12"/>
    </row>
    <row r="2" spans="1:6" x14ac:dyDescent="0.25">
      <c r="A2" s="1"/>
      <c r="B2" s="12"/>
    </row>
    <row r="3" spans="1:6" x14ac:dyDescent="0.25">
      <c r="A3" s="144" t="s">
        <v>2075</v>
      </c>
      <c r="B3" s="12"/>
    </row>
    <row r="4" spans="1:6" x14ac:dyDescent="0.25">
      <c r="A4" s="1"/>
      <c r="B4" s="12"/>
    </row>
    <row r="5" spans="1:6" x14ac:dyDescent="0.25">
      <c r="A5" s="37"/>
      <c r="B5" s="12"/>
    </row>
    <row r="6" spans="1:6" ht="15.75" thickBot="1" x14ac:dyDescent="0.3">
      <c r="A6" s="2" t="s">
        <v>0</v>
      </c>
      <c r="B6" s="2" t="s">
        <v>306</v>
      </c>
      <c r="C6" s="29" t="s">
        <v>5</v>
      </c>
      <c r="D6" s="2"/>
      <c r="E6" s="2"/>
    </row>
    <row r="7" spans="1:6" ht="15.75" thickTop="1" x14ac:dyDescent="0.25">
      <c r="A7" s="141"/>
      <c r="B7" s="142"/>
      <c r="C7" s="143"/>
      <c r="D7" s="142"/>
      <c r="E7" s="142"/>
    </row>
    <row r="8" spans="1:6" ht="15.75" customHeight="1" x14ac:dyDescent="0.25">
      <c r="A8" s="144"/>
      <c r="B8" s="14"/>
      <c r="C8" s="40"/>
      <c r="D8" s="27"/>
      <c r="E8" s="27"/>
    </row>
    <row r="9" spans="1:6" x14ac:dyDescent="0.25">
      <c r="A9" s="21"/>
      <c r="B9" s="25"/>
      <c r="C9" s="5"/>
      <c r="D9" s="10"/>
      <c r="E9" s="27"/>
    </row>
    <row r="10" spans="1:6" x14ac:dyDescent="0.25">
      <c r="A10" s="22" t="s">
        <v>97</v>
      </c>
      <c r="B10" s="25"/>
      <c r="C10" s="17">
        <v>1000000</v>
      </c>
      <c r="D10" s="10"/>
      <c r="E10" s="27"/>
    </row>
    <row r="11" spans="1:6" x14ac:dyDescent="0.25">
      <c r="A11" s="21"/>
      <c r="B11" s="25"/>
      <c r="C11" s="5"/>
      <c r="D11" s="10"/>
      <c r="E11" s="27"/>
    </row>
    <row r="12" spans="1:6" x14ac:dyDescent="0.25">
      <c r="A12" s="22" t="s">
        <v>98</v>
      </c>
      <c r="B12" s="25"/>
      <c r="C12" s="17"/>
      <c r="D12" s="27"/>
      <c r="E12" s="27"/>
    </row>
    <row r="13" spans="1:6" x14ac:dyDescent="0.25">
      <c r="A13" s="21" t="s">
        <v>122</v>
      </c>
      <c r="B13" s="25"/>
      <c r="C13" s="17">
        <v>25000</v>
      </c>
      <c r="D13" s="27"/>
      <c r="E13" s="27"/>
    </row>
    <row r="14" spans="1:6" x14ac:dyDescent="0.25">
      <c r="A14" s="21"/>
      <c r="B14" s="25"/>
      <c r="C14" s="17"/>
      <c r="D14" s="27"/>
      <c r="E14" s="27"/>
    </row>
    <row r="15" spans="1:6" s="69" customFormat="1" x14ac:dyDescent="0.25">
      <c r="A15" s="295" t="s">
        <v>699</v>
      </c>
      <c r="B15" s="48"/>
      <c r="C15" s="17"/>
      <c r="D15" s="27"/>
      <c r="E15" s="27"/>
      <c r="F15" s="146"/>
    </row>
    <row r="16" spans="1:6" s="69" customFormat="1" x14ac:dyDescent="0.25">
      <c r="A16" s="145" t="s">
        <v>698</v>
      </c>
      <c r="B16" s="48"/>
      <c r="C16" s="17">
        <v>50000</v>
      </c>
      <c r="D16" s="27"/>
      <c r="E16" s="27"/>
      <c r="F16" s="146"/>
    </row>
    <row r="17" spans="1:6" s="69" customFormat="1" ht="26.25" x14ac:dyDescent="0.25">
      <c r="A17" s="145" t="s">
        <v>2073</v>
      </c>
      <c r="B17" s="48"/>
      <c r="C17" s="17"/>
      <c r="D17" s="27"/>
      <c r="E17" s="27"/>
      <c r="F17" s="146"/>
    </row>
    <row r="18" spans="1:6" s="69" customFormat="1" x14ac:dyDescent="0.25">
      <c r="A18" s="145" t="s">
        <v>146</v>
      </c>
      <c r="B18" s="48"/>
      <c r="C18" s="17">
        <v>100000</v>
      </c>
      <c r="D18" s="27"/>
      <c r="E18" s="27"/>
      <c r="F18" s="146"/>
    </row>
    <row r="19" spans="1:6" s="69" customFormat="1" x14ac:dyDescent="0.25">
      <c r="A19" s="145" t="s">
        <v>147</v>
      </c>
      <c r="B19" s="48"/>
      <c r="C19" s="17"/>
      <c r="D19" s="27"/>
      <c r="E19" s="27"/>
      <c r="F19" s="146"/>
    </row>
    <row r="20" spans="1:6" x14ac:dyDescent="0.25">
      <c r="A20" s="21"/>
      <c r="B20" s="25"/>
      <c r="C20" s="17"/>
      <c r="D20" s="27"/>
      <c r="E20" s="27"/>
    </row>
    <row r="21" spans="1:6" x14ac:dyDescent="0.25">
      <c r="A21" s="295" t="s">
        <v>148</v>
      </c>
      <c r="B21" s="25"/>
      <c r="C21" s="17"/>
      <c r="D21" s="27"/>
      <c r="E21" s="27"/>
    </row>
    <row r="22" spans="1:6" x14ac:dyDescent="0.25">
      <c r="A22" s="21" t="s">
        <v>120</v>
      </c>
      <c r="B22" s="25"/>
      <c r="C22" s="17">
        <v>100000</v>
      </c>
      <c r="D22" s="27"/>
      <c r="E22" s="27"/>
    </row>
    <row r="23" spans="1:6" x14ac:dyDescent="0.25">
      <c r="A23" s="21" t="s">
        <v>121</v>
      </c>
      <c r="B23" s="25"/>
      <c r="C23" s="17">
        <v>100000</v>
      </c>
      <c r="D23" s="27"/>
      <c r="E23" s="27"/>
    </row>
    <row r="24" spans="1:6" ht="26.25" x14ac:dyDescent="0.25">
      <c r="A24" s="21" t="s">
        <v>700</v>
      </c>
      <c r="B24" s="25"/>
      <c r="C24" s="17">
        <v>3000</v>
      </c>
      <c r="D24" s="27"/>
      <c r="E24" s="27"/>
    </row>
    <row r="25" spans="1:6" x14ac:dyDescent="0.25">
      <c r="A25" s="21" t="s">
        <v>146</v>
      </c>
      <c r="B25" s="25"/>
      <c r="C25" s="17">
        <v>100000</v>
      </c>
      <c r="D25" s="27"/>
      <c r="E25" s="27"/>
    </row>
    <row r="26" spans="1:6" x14ac:dyDescent="0.25">
      <c r="A26" s="21" t="s">
        <v>147</v>
      </c>
      <c r="B26" s="25"/>
      <c r="C26" s="17"/>
      <c r="D26" s="27"/>
      <c r="E26" s="27"/>
    </row>
    <row r="27" spans="1:6" x14ac:dyDescent="0.25">
      <c r="A27" s="21"/>
      <c r="B27" s="25"/>
      <c r="C27" s="17"/>
      <c r="D27" s="27"/>
      <c r="E27" s="27"/>
    </row>
    <row r="28" spans="1:6" s="69" customFormat="1" x14ac:dyDescent="0.25">
      <c r="A28" s="296" t="s">
        <v>2074</v>
      </c>
      <c r="B28" s="48"/>
      <c r="C28" s="17"/>
      <c r="D28" s="27"/>
      <c r="E28" s="27"/>
      <c r="F28" s="146"/>
    </row>
    <row r="29" spans="1:6" s="69" customFormat="1" x14ac:dyDescent="0.25">
      <c r="A29" s="145" t="s">
        <v>120</v>
      </c>
      <c r="B29" s="48"/>
      <c r="C29" s="17">
        <v>100000</v>
      </c>
      <c r="D29" s="27"/>
      <c r="E29" s="27"/>
      <c r="F29" s="146"/>
    </row>
    <row r="30" spans="1:6" s="69" customFormat="1" x14ac:dyDescent="0.25">
      <c r="A30" s="145" t="s">
        <v>121</v>
      </c>
      <c r="B30" s="48"/>
      <c r="C30" s="17">
        <v>100000</v>
      </c>
      <c r="D30" s="27"/>
      <c r="E30" s="27"/>
      <c r="F30" s="146"/>
    </row>
    <row r="31" spans="1:6" s="69" customFormat="1" ht="26.25" x14ac:dyDescent="0.25">
      <c r="A31" s="145" t="s">
        <v>2073</v>
      </c>
      <c r="B31" s="48"/>
      <c r="C31" s="17"/>
      <c r="D31" s="27"/>
      <c r="E31" s="27"/>
      <c r="F31" s="146"/>
    </row>
    <row r="32" spans="1:6" s="69" customFormat="1" x14ac:dyDescent="0.25">
      <c r="A32" s="145" t="s">
        <v>146</v>
      </c>
      <c r="B32" s="48"/>
      <c r="C32" s="17">
        <v>100000</v>
      </c>
      <c r="D32" s="177"/>
      <c r="E32" s="27"/>
      <c r="F32" s="146"/>
    </row>
    <row r="33" spans="1:6" s="69" customFormat="1" x14ac:dyDescent="0.25">
      <c r="A33" s="178" t="s">
        <v>124</v>
      </c>
      <c r="B33" s="48"/>
      <c r="C33" s="17">
        <v>100000</v>
      </c>
      <c r="D33" s="27"/>
      <c r="E33" s="27"/>
      <c r="F33" s="146"/>
    </row>
    <row r="34" spans="1:6" s="69" customFormat="1" x14ac:dyDescent="0.25">
      <c r="A34" s="145"/>
      <c r="B34" s="48"/>
      <c r="C34" s="17"/>
      <c r="D34" s="27"/>
      <c r="E34" s="27"/>
      <c r="F34" s="146"/>
    </row>
  </sheetData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Sheet1</vt:lpstr>
      <vt:lpstr>Properties </vt:lpstr>
      <vt:lpstr>Single qtr</vt:lpstr>
      <vt:lpstr>Radios</vt:lpstr>
      <vt:lpstr>Fleet</vt:lpstr>
      <vt:lpstr>Electronic equipements</vt:lpstr>
      <vt:lpstr>Tools &amp; Equipments</vt:lpstr>
      <vt:lpstr>Furniture</vt:lpstr>
      <vt:lpstr>Personnel   accident cover</vt:lpstr>
      <vt:lpstr>Other Liabilities 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Ilona Ismael</cp:lastModifiedBy>
  <cp:lastPrinted>2024-12-17T12:10:56Z</cp:lastPrinted>
  <dcterms:created xsi:type="dcterms:W3CDTF">2013-02-19T14:06:36Z</dcterms:created>
  <dcterms:modified xsi:type="dcterms:W3CDTF">2026-03-17T07:27:42Z</dcterms:modified>
</cp:coreProperties>
</file>